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65076" windowWidth="28800" windowHeight="14680" tabRatio="201" firstSheet="2" activeTab="3"/>
  </bookViews>
  <sheets>
    <sheet name="Global" sheetId="1" r:id="rId1"/>
    <sheet name="2004 2012" sheetId="2" r:id="rId2"/>
    <sheet name="2013 2018" sheetId="3" r:id="rId3"/>
    <sheet name="2016 2020" sheetId="4" r:id="rId4"/>
  </sheets>
  <definedNames>
    <definedName name="Excel_BuiltIn_Print_Area" localSheetId="3">'2016 2020'!$A$1:$I$34</definedName>
    <definedName name="Excel_BuiltIn_Print_Area" localSheetId="3">'2016 2020'!$A$1:$H$36</definedName>
    <definedName name="Excel_BuiltIn_Print_Area" localSheetId="3">'2016 2020'!$A$1:$H$34</definedName>
    <definedName name="_xlnm.Print_Area" localSheetId="1">'2004 2012'!$A$1:$M$32</definedName>
    <definedName name="_xlnm.Print_Area" localSheetId="3">'2016 2020'!$A$1:$I$34</definedName>
    <definedName name="_xlnm.Print_Area" localSheetId="0">'Global'!$A$1:$S$36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I5" authorId="0">
      <text>
        <r>
          <rPr>
            <b/>
            <sz val="8"/>
            <color indexed="8"/>
            <rFont val="Tahoma"/>
            <family val="2"/>
          </rPr>
          <t>8000 PROV 2008</t>
        </r>
      </text>
    </comment>
    <comment ref="G6" authorId="0">
      <text>
        <r>
          <rPr>
            <b/>
            <sz val="8"/>
            <color indexed="8"/>
            <rFont val="Tahoma"/>
            <family val="2"/>
          </rPr>
          <t>10000 PROV 2006</t>
        </r>
      </text>
    </comment>
    <comment ref="I6" authorId="0">
      <text>
        <r>
          <rPr>
            <b/>
            <sz val="8"/>
            <color indexed="8"/>
            <rFont val="Tahoma"/>
            <family val="2"/>
          </rPr>
          <t>10000 PROV 2008</t>
        </r>
      </text>
    </comment>
    <comment ref="G19" authorId="0">
      <text>
        <r>
          <rPr>
            <b/>
            <sz val="8"/>
            <color indexed="8"/>
            <rFont val="Tahoma"/>
            <family val="2"/>
          </rPr>
          <t>10000 PROV 2006</t>
        </r>
      </text>
    </comment>
    <comment ref="H19" authorId="0">
      <text>
        <r>
          <rPr>
            <b/>
            <sz val="8"/>
            <color indexed="8"/>
            <rFont val="Tahoma"/>
            <family val="2"/>
          </rPr>
          <t>10000 PROV 2007</t>
        </r>
      </text>
    </comment>
    <comment ref="H29" authorId="0">
      <text>
        <r>
          <rPr>
            <b/>
            <sz val="8"/>
            <color indexed="8"/>
            <rFont val="Tahoma"/>
            <family val="2"/>
          </rPr>
          <t>15000 PROV 2007</t>
        </r>
      </text>
    </comment>
    <comment ref="I29" authorId="0">
      <text>
        <r>
          <rPr>
            <b/>
            <sz val="8"/>
            <color indexed="8"/>
            <rFont val="Tahoma"/>
            <family val="2"/>
          </rPr>
          <t>10000 PROV 2008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I6" authorId="0">
      <text>
        <r>
          <rPr>
            <b/>
            <sz val="8"/>
            <color indexed="8"/>
            <rFont val="Tahoma"/>
            <family val="2"/>
          </rPr>
          <t>8000 PROV 2008</t>
        </r>
      </text>
    </comment>
    <comment ref="G7" authorId="0">
      <text>
        <r>
          <rPr>
            <b/>
            <sz val="8"/>
            <color indexed="8"/>
            <rFont val="Tahoma"/>
            <family val="2"/>
          </rPr>
          <t>10000 PROV 2006</t>
        </r>
      </text>
    </comment>
    <comment ref="I7" authorId="0">
      <text>
        <r>
          <rPr>
            <b/>
            <sz val="8"/>
            <color indexed="8"/>
            <rFont val="Tahoma"/>
            <family val="2"/>
          </rPr>
          <t>10000 PROV 2008</t>
        </r>
      </text>
    </comment>
    <comment ref="G12" authorId="0">
      <text>
        <r>
          <rPr>
            <b/>
            <sz val="8"/>
            <color indexed="8"/>
            <rFont val="Tahoma"/>
            <family val="2"/>
          </rPr>
          <t>10000 PROV 2006</t>
        </r>
      </text>
    </comment>
    <comment ref="H12" authorId="0">
      <text>
        <r>
          <rPr>
            <b/>
            <sz val="8"/>
            <color indexed="8"/>
            <rFont val="Tahoma"/>
            <family val="2"/>
          </rPr>
          <t>10000 PROV 2007</t>
        </r>
      </text>
    </comment>
    <comment ref="H18" authorId="0">
      <text>
        <r>
          <rPr>
            <b/>
            <sz val="8"/>
            <color indexed="8"/>
            <rFont val="Tahoma"/>
            <family val="2"/>
          </rPr>
          <t>15000 PROV 2007</t>
        </r>
      </text>
    </comment>
    <comment ref="I18" authorId="0">
      <text>
        <r>
          <rPr>
            <b/>
            <sz val="8"/>
            <color indexed="8"/>
            <rFont val="Tahoma"/>
            <family val="2"/>
          </rPr>
          <t>10000 PROV 2008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I9" authorId="0">
      <text>
        <r>
          <rPr>
            <sz val="10"/>
            <rFont val="Arial"/>
            <family val="2"/>
          </rPr>
          <t>Passage en S.A.?</t>
        </r>
      </text>
    </comment>
    <comment ref="I20" authorId="0">
      <text>
        <r>
          <rPr>
            <sz val="10"/>
            <rFont val="Arial"/>
            <family val="2"/>
          </rPr>
          <t xml:space="preserve">Passage en S.A. ?
</t>
        </r>
      </text>
    </comment>
    <comment ref="I32" authorId="0">
      <text>
        <r>
          <rPr>
            <sz val="10"/>
            <rFont val="Arial"/>
            <family val="2"/>
          </rPr>
          <t>Passage en S.A. ?</t>
        </r>
      </text>
    </comment>
    <comment ref="I33" authorId="0">
      <text>
        <r>
          <rPr>
            <sz val="10"/>
            <rFont val="Arial"/>
            <family val="2"/>
          </rPr>
          <t xml:space="preserve">Passage en S.A. ?
</t>
        </r>
      </text>
    </comment>
  </commentList>
</comments>
</file>

<file path=xl/sharedStrings.xml><?xml version="1.0" encoding="utf-8"?>
<sst xmlns="http://schemas.openxmlformats.org/spreadsheetml/2006/main" count="212" uniqueCount="91">
  <si>
    <t>FINANCEMENTS AUX ONG 2004 A 2016</t>
  </si>
  <si>
    <t>Date :</t>
  </si>
  <si>
    <t>Nom, détail</t>
  </si>
  <si>
    <t>ONG Accompagnatrice</t>
  </si>
  <si>
    <t>2015</t>
  </si>
  <si>
    <t>2016</t>
  </si>
  <si>
    <t>2017</t>
  </si>
  <si>
    <t>2018</t>
  </si>
  <si>
    <t>Total</t>
  </si>
  <si>
    <t>BENIN</t>
  </si>
  <si>
    <t>Bénin Elevage sans frontières Alada</t>
  </si>
  <si>
    <t>Elevage ss frontières (HEIFER)</t>
  </si>
  <si>
    <t>Bénin Minonkpo Porto Novo</t>
  </si>
  <si>
    <t>Ecidec</t>
  </si>
  <si>
    <t>Bénin Alidé Cotonou</t>
  </si>
  <si>
    <t>EDM</t>
  </si>
  <si>
    <t>Bénin Soeurs Copargo/Birni</t>
  </si>
  <si>
    <t>Don Boule de Neige</t>
  </si>
  <si>
    <t>Bénin Cmecs Sé</t>
  </si>
  <si>
    <t>Gropere</t>
  </si>
  <si>
    <t>TOGO</t>
  </si>
  <si>
    <t>Togo Lomé Assilasimé VIH et classique</t>
  </si>
  <si>
    <t>Togo Fadi</t>
  </si>
  <si>
    <t>OCDI</t>
  </si>
  <si>
    <t>Credits Mines</t>
  </si>
  <si>
    <t>BURKINA</t>
  </si>
  <si>
    <t>Burkina ABF</t>
  </si>
  <si>
    <t>Burkina Vie Meilleure</t>
  </si>
  <si>
    <t>Yikri</t>
  </si>
  <si>
    <t>Graines</t>
  </si>
  <si>
    <t>Madagascar  CDA Antananarivo</t>
  </si>
  <si>
    <t>Bazar ss Frontières</t>
  </si>
  <si>
    <t>MADAGASCAR</t>
  </si>
  <si>
    <t>Madagascar Manandona Manandona</t>
  </si>
  <si>
    <t>Anjou Madagascar</t>
  </si>
  <si>
    <t>Madagascar Céfor Antananarivo</t>
  </si>
  <si>
    <t>Inter Aide</t>
  </si>
  <si>
    <t>Madagascar Vahatra Antsirabé</t>
  </si>
  <si>
    <t>Madagascar Mampita Majunga</t>
  </si>
  <si>
    <t>Madagascar  LVDA</t>
  </si>
  <si>
    <t>Madagascar  MNG</t>
  </si>
  <si>
    <t>Madagascar SAHI</t>
  </si>
  <si>
    <t>Madagascar  Fiana 2</t>
  </si>
  <si>
    <t>Madagascar Falala</t>
  </si>
  <si>
    <t>EFA</t>
  </si>
  <si>
    <t>Madagascar  Mut Tolagnaro Manambara</t>
  </si>
  <si>
    <t>Icar</t>
  </si>
  <si>
    <t>Cambodge AFS Tipadey</t>
  </si>
  <si>
    <t>AFS</t>
  </si>
  <si>
    <t>CAMBODGE</t>
  </si>
  <si>
    <t>Cambodge Chamroeun Phnom Penh</t>
  </si>
  <si>
    <t>Cambodge Sovann Phoum Phnom Penh</t>
  </si>
  <si>
    <t>Cambodge Rade Svay Rieng</t>
  </si>
  <si>
    <t>Mékong Plus</t>
  </si>
  <si>
    <t>Cambodge Phnom Penh Soksabay</t>
  </si>
  <si>
    <t>MYANMAR</t>
  </si>
  <si>
    <t>Sont Oh Tehtwin</t>
  </si>
  <si>
    <t>VIETNAM</t>
  </si>
  <si>
    <t>Vietnam An Chi Em ACE</t>
  </si>
  <si>
    <t>TOTAL DES DONS AUX ONG PAR ANNEE &gt;&gt;&gt;</t>
  </si>
  <si>
    <t>FINANCEMENTS AUX ONG 2004 A 2012</t>
  </si>
  <si>
    <t>maj : 31 12 2012</t>
  </si>
  <si>
    <t>PROJETS AIDÉS</t>
  </si>
  <si>
    <t>Cumul 2004/2012</t>
  </si>
  <si>
    <t>Bénin Soeurs Copargo</t>
  </si>
  <si>
    <t>Madagascar  Mutuelles Tolagnaro Manambara</t>
  </si>
  <si>
    <t>Cambodge Chamroeun Seam Reap</t>
  </si>
  <si>
    <t>Cambodge Chamroeun Battambang</t>
  </si>
  <si>
    <t>Cambodge Chamroeun  Kampong</t>
  </si>
  <si>
    <t>Cambodge Sovann Phoum Phon Penh</t>
  </si>
  <si>
    <t>Cambodge Phnom Penh Baude</t>
  </si>
  <si>
    <t>Cambodge Projet EDM</t>
  </si>
  <si>
    <t>Togo autre opération</t>
  </si>
  <si>
    <t>AUTRES
PAYS</t>
  </si>
  <si>
    <t>Antérieur</t>
  </si>
  <si>
    <t>2004/2018</t>
  </si>
  <si>
    <t>Bénin Frères Birni</t>
  </si>
  <si>
    <t>Madagascar Vélos LVDA</t>
  </si>
  <si>
    <t>Madagascar cyclo pousse MNG</t>
  </si>
  <si>
    <t>Atia</t>
  </si>
  <si>
    <t>Madagascar Falala /Fiana2</t>
  </si>
  <si>
    <t xml:space="preserve">Cambodge Phnom Penh Soksabay </t>
  </si>
  <si>
    <t>SO OH Tehtwin</t>
  </si>
  <si>
    <t>ONG accomp.</t>
  </si>
  <si>
    <t>Benin  Frères Birni</t>
  </si>
  <si>
    <t>Comuba</t>
  </si>
  <si>
    <t>25 000</t>
  </si>
  <si>
    <t>10 000</t>
  </si>
  <si>
    <t>20 000</t>
  </si>
  <si>
    <t>45 000</t>
  </si>
  <si>
    <t>164 000</t>
  </si>
</sst>
</file>

<file path=xl/styles.xml><?xml version="1.0" encoding="utf-8"?>
<styleSheet xmlns="http://schemas.openxmlformats.org/spreadsheetml/2006/main">
  <numFmts count="8">
    <numFmt numFmtId="5" formatCode="#,##0\ &quot;€&quot;_);\(#,##0\ &quot;€&quot;\)"/>
    <numFmt numFmtId="6" formatCode="#,##0\ &quot;€&quot;_);[Red]\(#,##0\ &quot;€&quot;\)"/>
    <numFmt numFmtId="7" formatCode="#,##0.00\ &quot;€&quot;_);\(#,##0.00\ &quot;€&quot;\)"/>
    <numFmt numFmtId="8" formatCode="#,##0.00\ &quot;€&quot;_);[Red]\(#,##0.00\ &quot;€&quot;\)"/>
    <numFmt numFmtId="42" formatCode="_ * #,##0_)\ &quot;€&quot;_ ;_ * \(#,##0\)\ &quot;€&quot;_ ;_ * &quot;-&quot;_)\ &quot;€&quot;_ ;_ @_ "/>
    <numFmt numFmtId="41" formatCode="_ * #,##0_)\ _€_ ;_ * \(#,##0\)\ _€_ ;_ * &quot;-&quot;_)\ _€_ ;_ @_ "/>
    <numFmt numFmtId="44" formatCode="_ * #,##0.00_)\ &quot;€&quot;_ ;_ * \(#,##0.00\)\ &quot;€&quot;_ ;_ * &quot;-&quot;??_)\ &quot;€&quot;_ ;_ @_ "/>
    <numFmt numFmtId="43" formatCode="_ * #,##0.00_)\ _€_ ;_ * \(#,##0.00\)\ _€_ ;_ * &quot;-&quot;??_)\ _€_ ;_ @_ "/>
  </numFmts>
  <fonts count="50"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name val="Calibri"/>
      <family val="0"/>
    </font>
    <font>
      <b/>
      <sz val="10"/>
      <name val="Arial"/>
      <family val="2"/>
    </font>
    <font>
      <sz val="12"/>
      <name val="Calibri"/>
      <family val="0"/>
    </font>
    <font>
      <b/>
      <sz val="9"/>
      <name val="Arial"/>
      <family val="2"/>
    </font>
    <font>
      <b/>
      <sz val="8"/>
      <color indexed="8"/>
      <name val="Tahoma"/>
      <family val="2"/>
    </font>
    <font>
      <sz val="12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b/>
      <i/>
      <sz val="12"/>
      <name val="Calibri"/>
      <family val="2"/>
    </font>
    <font>
      <b/>
      <i/>
      <sz val="11"/>
      <name val="Arial"/>
      <family val="2"/>
    </font>
    <font>
      <b/>
      <sz val="11"/>
      <name val="Calibri"/>
      <family val="2"/>
    </font>
    <font>
      <b/>
      <sz val="12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0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0" borderId="2" applyNumberFormat="0" applyFill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30" borderId="0" applyNumberFormat="0" applyBorder="0" applyAlignment="0" applyProtection="0"/>
    <xf numFmtId="9" fontId="0" fillId="0" borderId="0" applyFill="0" applyBorder="0" applyAlignment="0" applyProtection="0"/>
    <xf numFmtId="0" fontId="0" fillId="31" borderId="3" applyNumberFormat="0" applyFont="0" applyAlignment="0" applyProtection="0"/>
    <xf numFmtId="0" fontId="42" fillId="27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22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vertical="top" wrapText="1"/>
    </xf>
    <xf numFmtId="0" fontId="5" fillId="0" borderId="18" xfId="0" applyFont="1" applyBorder="1" applyAlignment="1">
      <alignment horizontal="left" vertical="top" wrapText="1"/>
    </xf>
    <xf numFmtId="3" fontId="5" fillId="0" borderId="19" xfId="0" applyNumberFormat="1" applyFont="1" applyBorder="1" applyAlignment="1">
      <alignment horizontal="center" vertical="center" wrapText="1"/>
    </xf>
    <xf numFmtId="3" fontId="5" fillId="0" borderId="20" xfId="0" applyNumberFormat="1" applyFont="1" applyBorder="1" applyAlignment="1">
      <alignment horizontal="center" vertical="center" wrapText="1"/>
    </xf>
    <xf numFmtId="3" fontId="5" fillId="0" borderId="21" xfId="0" applyNumberFormat="1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center" vertical="center" wrapText="1"/>
    </xf>
    <xf numFmtId="3" fontId="3" fillId="0" borderId="22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vertical="center" textRotation="255"/>
    </xf>
    <xf numFmtId="0" fontId="5" fillId="0" borderId="24" xfId="0" applyFont="1" applyBorder="1" applyAlignment="1">
      <alignment vertical="top" wrapText="1"/>
    </xf>
    <xf numFmtId="0" fontId="5" fillId="0" borderId="25" xfId="0" applyFont="1" applyBorder="1" applyAlignment="1">
      <alignment vertical="top" wrapText="1"/>
    </xf>
    <xf numFmtId="3" fontId="5" fillId="0" borderId="26" xfId="0" applyNumberFormat="1" applyFont="1" applyBorder="1" applyAlignment="1">
      <alignment horizontal="center" vertical="center" wrapText="1"/>
    </xf>
    <xf numFmtId="3" fontId="5" fillId="0" borderId="27" xfId="0" applyNumberFormat="1" applyFont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center" vertical="center" wrapText="1"/>
    </xf>
    <xf numFmtId="3" fontId="5" fillId="0" borderId="25" xfId="0" applyNumberFormat="1" applyFont="1" applyBorder="1" applyAlignment="1">
      <alignment horizontal="center" vertical="center" wrapText="1"/>
    </xf>
    <xf numFmtId="0" fontId="5" fillId="0" borderId="25" xfId="0" applyFont="1" applyBorder="1" applyAlignment="1">
      <alignment horizontal="left" vertical="top" wrapText="1"/>
    </xf>
    <xf numFmtId="0" fontId="6" fillId="0" borderId="29" xfId="0" applyFont="1" applyBorder="1" applyAlignment="1">
      <alignment vertical="center" textRotation="255"/>
    </xf>
    <xf numFmtId="0" fontId="5" fillId="0" borderId="30" xfId="0" applyFont="1" applyBorder="1" applyAlignment="1">
      <alignment vertical="top" wrapText="1"/>
    </xf>
    <xf numFmtId="0" fontId="5" fillId="0" borderId="31" xfId="0" applyFont="1" applyBorder="1" applyAlignment="1">
      <alignment vertical="top" wrapText="1"/>
    </xf>
    <xf numFmtId="3" fontId="5" fillId="0" borderId="32" xfId="0" applyNumberFormat="1" applyFont="1" applyBorder="1" applyAlignment="1">
      <alignment horizontal="center" vertical="center" wrapText="1"/>
    </xf>
    <xf numFmtId="3" fontId="5" fillId="0" borderId="33" xfId="0" applyNumberFormat="1" applyFont="1" applyBorder="1" applyAlignment="1">
      <alignment horizontal="center" vertical="center" wrapText="1"/>
    </xf>
    <xf numFmtId="3" fontId="5" fillId="0" borderId="34" xfId="0" applyNumberFormat="1" applyFont="1" applyBorder="1" applyAlignment="1">
      <alignment horizontal="center" vertical="center" wrapText="1"/>
    </xf>
    <xf numFmtId="3" fontId="5" fillId="0" borderId="31" xfId="0" applyNumberFormat="1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/>
    </xf>
    <xf numFmtId="0" fontId="5" fillId="0" borderId="35" xfId="0" applyFont="1" applyBorder="1" applyAlignment="1">
      <alignment vertical="top" wrapText="1"/>
    </xf>
    <xf numFmtId="0" fontId="5" fillId="0" borderId="36" xfId="0" applyFont="1" applyBorder="1" applyAlignment="1">
      <alignment vertical="top" wrapText="1"/>
    </xf>
    <xf numFmtId="3" fontId="5" fillId="0" borderId="37" xfId="0" applyNumberFormat="1" applyFont="1" applyBorder="1" applyAlignment="1">
      <alignment horizontal="center" vertical="center" wrapText="1"/>
    </xf>
    <xf numFmtId="3" fontId="5" fillId="0" borderId="38" xfId="0" applyNumberFormat="1" applyFont="1" applyBorder="1" applyAlignment="1">
      <alignment horizontal="center" vertical="center" wrapText="1"/>
    </xf>
    <xf numFmtId="3" fontId="5" fillId="0" borderId="39" xfId="0" applyNumberFormat="1" applyFont="1" applyBorder="1" applyAlignment="1">
      <alignment horizontal="center" vertical="center" wrapText="1"/>
    </xf>
    <xf numFmtId="3" fontId="5" fillId="0" borderId="40" xfId="0" applyNumberFormat="1" applyFont="1" applyBorder="1" applyAlignment="1">
      <alignment horizontal="center" vertical="center" wrapText="1"/>
    </xf>
    <xf numFmtId="3" fontId="5" fillId="0" borderId="36" xfId="0" applyNumberFormat="1" applyFont="1" applyBorder="1" applyAlignment="1">
      <alignment horizontal="center" vertical="center" wrapText="1"/>
    </xf>
    <xf numFmtId="0" fontId="5" fillId="0" borderId="33" xfId="0" applyFont="1" applyBorder="1" applyAlignment="1">
      <alignment vertical="top" wrapText="1"/>
    </xf>
    <xf numFmtId="3" fontId="5" fillId="0" borderId="41" xfId="0" applyNumberFormat="1" applyFont="1" applyBorder="1" applyAlignment="1">
      <alignment horizontal="center" vertical="center" wrapText="1"/>
    </xf>
    <xf numFmtId="3" fontId="5" fillId="0" borderId="42" xfId="0" applyNumberFormat="1" applyFont="1" applyBorder="1" applyAlignment="1">
      <alignment horizontal="center" vertical="center" wrapText="1"/>
    </xf>
    <xf numFmtId="0" fontId="8" fillId="0" borderId="43" xfId="0" applyFont="1" applyBorder="1" applyAlignment="1">
      <alignment/>
    </xf>
    <xf numFmtId="0" fontId="8" fillId="0" borderId="44" xfId="0" applyFont="1" applyBorder="1" applyAlignment="1">
      <alignment/>
    </xf>
    <xf numFmtId="3" fontId="5" fillId="0" borderId="45" xfId="0" applyNumberFormat="1" applyFont="1" applyBorder="1" applyAlignment="1">
      <alignment horizontal="center" vertical="center" wrapText="1"/>
    </xf>
    <xf numFmtId="3" fontId="5" fillId="0" borderId="46" xfId="0" applyNumberFormat="1" applyFont="1" applyBorder="1" applyAlignment="1">
      <alignment horizontal="center" vertical="center" wrapText="1"/>
    </xf>
    <xf numFmtId="3" fontId="5" fillId="0" borderId="47" xfId="0" applyNumberFormat="1" applyFont="1" applyBorder="1" applyAlignment="1">
      <alignment horizontal="center" vertical="center" wrapText="1"/>
    </xf>
    <xf numFmtId="3" fontId="5" fillId="0" borderId="48" xfId="0" applyNumberFormat="1" applyFont="1" applyBorder="1" applyAlignment="1">
      <alignment horizontal="center" vertical="center" wrapText="1"/>
    </xf>
    <xf numFmtId="0" fontId="6" fillId="0" borderId="49" xfId="0" applyFont="1" applyBorder="1" applyAlignment="1">
      <alignment vertical="center" textRotation="255"/>
    </xf>
    <xf numFmtId="0" fontId="5" fillId="0" borderId="50" xfId="0" applyFont="1" applyBorder="1" applyAlignment="1">
      <alignment vertical="top" wrapText="1"/>
    </xf>
    <xf numFmtId="0" fontId="5" fillId="0" borderId="51" xfId="0" applyFont="1" applyBorder="1" applyAlignment="1">
      <alignment vertical="top" wrapText="1"/>
    </xf>
    <xf numFmtId="3" fontId="5" fillId="0" borderId="50" xfId="0" applyNumberFormat="1" applyFont="1" applyBorder="1" applyAlignment="1">
      <alignment horizontal="center" vertical="center" wrapText="1"/>
    </xf>
    <xf numFmtId="3" fontId="5" fillId="0" borderId="52" xfId="0" applyNumberFormat="1" applyFont="1" applyBorder="1" applyAlignment="1">
      <alignment horizontal="center" vertical="center" wrapText="1"/>
    </xf>
    <xf numFmtId="0" fontId="6" fillId="0" borderId="53" xfId="0" applyFont="1" applyBorder="1" applyAlignment="1">
      <alignment vertical="center" textRotation="255"/>
    </xf>
    <xf numFmtId="0" fontId="5" fillId="0" borderId="53" xfId="0" applyFont="1" applyBorder="1" applyAlignment="1">
      <alignment vertical="top" wrapText="1"/>
    </xf>
    <xf numFmtId="3" fontId="5" fillId="0" borderId="54" xfId="0" applyNumberFormat="1" applyFont="1" applyBorder="1" applyAlignment="1">
      <alignment horizontal="center" vertical="center" wrapText="1"/>
    </xf>
    <xf numFmtId="3" fontId="5" fillId="0" borderId="55" xfId="0" applyNumberFormat="1" applyFont="1" applyBorder="1" applyAlignment="1">
      <alignment horizontal="center" vertical="center" wrapText="1"/>
    </xf>
    <xf numFmtId="0" fontId="9" fillId="0" borderId="56" xfId="0" applyFont="1" applyBorder="1" applyAlignment="1">
      <alignment horizontal="center" vertical="center"/>
    </xf>
    <xf numFmtId="0" fontId="5" fillId="0" borderId="57" xfId="0" applyFont="1" applyBorder="1" applyAlignment="1">
      <alignment vertical="top" wrapText="1"/>
    </xf>
    <xf numFmtId="0" fontId="5" fillId="0" borderId="58" xfId="0" applyFont="1" applyBorder="1" applyAlignment="1">
      <alignment horizontal="left" vertical="top" wrapText="1"/>
    </xf>
    <xf numFmtId="3" fontId="5" fillId="0" borderId="59" xfId="0" applyNumberFormat="1" applyFont="1" applyBorder="1" applyAlignment="1">
      <alignment horizontal="center" vertical="center" wrapText="1"/>
    </xf>
    <xf numFmtId="3" fontId="5" fillId="0" borderId="60" xfId="0" applyNumberFormat="1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 wrapText="1"/>
    </xf>
    <xf numFmtId="0" fontId="5" fillId="0" borderId="45" xfId="0" applyFont="1" applyBorder="1" applyAlignment="1">
      <alignment vertical="top" wrapText="1"/>
    </xf>
    <xf numFmtId="0" fontId="5" fillId="0" borderId="48" xfId="0" applyFont="1" applyBorder="1" applyAlignment="1">
      <alignment vertical="top" wrapText="1"/>
    </xf>
    <xf numFmtId="3" fontId="5" fillId="0" borderId="61" xfId="0" applyNumberFormat="1" applyFont="1" applyBorder="1" applyAlignment="1">
      <alignment horizontal="center" vertical="center" wrapText="1"/>
    </xf>
    <xf numFmtId="3" fontId="5" fillId="0" borderId="62" xfId="0" applyNumberFormat="1" applyFont="1" applyBorder="1" applyAlignment="1">
      <alignment horizontal="center" vertical="center" wrapText="1"/>
    </xf>
    <xf numFmtId="3" fontId="5" fillId="0" borderId="63" xfId="0" applyNumberFormat="1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/>
    </xf>
    <xf numFmtId="0" fontId="5" fillId="0" borderId="35" xfId="0" applyFont="1" applyBorder="1" applyAlignment="1">
      <alignment horizontal="left" vertical="top" wrapText="1"/>
    </xf>
    <xf numFmtId="0" fontId="6" fillId="0" borderId="16" xfId="0" applyFont="1" applyBorder="1" applyAlignment="1">
      <alignment horizontal="center" vertical="center"/>
    </xf>
    <xf numFmtId="0" fontId="5" fillId="0" borderId="64" xfId="0" applyFont="1" applyBorder="1" applyAlignment="1">
      <alignment vertical="top" wrapText="1"/>
    </xf>
    <xf numFmtId="0" fontId="5" fillId="0" borderId="65" xfId="0" applyFont="1" applyBorder="1" applyAlignment="1">
      <alignment vertical="top" wrapText="1"/>
    </xf>
    <xf numFmtId="3" fontId="5" fillId="0" borderId="17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65" xfId="0" applyNumberFormat="1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center"/>
    </xf>
    <xf numFmtId="3" fontId="5" fillId="0" borderId="67" xfId="0" applyNumberFormat="1" applyFont="1" applyBorder="1" applyAlignment="1">
      <alignment horizontal="center" vertical="center" wrapText="1"/>
    </xf>
    <xf numFmtId="3" fontId="5" fillId="0" borderId="44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left" vertical="top" wrapText="1"/>
    </xf>
    <xf numFmtId="0" fontId="5" fillId="0" borderId="18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66" xfId="0" applyFont="1" applyBorder="1" applyAlignment="1">
      <alignment vertical="center" textRotation="255"/>
    </xf>
    <xf numFmtId="0" fontId="5" fillId="0" borderId="66" xfId="0" applyFont="1" applyBorder="1" applyAlignment="1">
      <alignment vertical="top" wrapText="1"/>
    </xf>
    <xf numFmtId="0" fontId="5" fillId="0" borderId="47" xfId="0" applyFont="1" applyBorder="1" applyAlignment="1">
      <alignment vertical="top" wrapText="1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36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 wrapText="1"/>
    </xf>
    <xf numFmtId="3" fontId="5" fillId="0" borderId="68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69" xfId="0" applyNumberFormat="1" applyFont="1" applyFill="1" applyBorder="1" applyAlignment="1">
      <alignment horizontal="center" vertical="center" wrapText="1"/>
    </xf>
    <xf numFmtId="3" fontId="3" fillId="0" borderId="70" xfId="0" applyNumberFormat="1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72" xfId="0" applyFont="1" applyBorder="1" applyAlignment="1">
      <alignment horizontal="right"/>
    </xf>
    <xf numFmtId="3" fontId="2" fillId="0" borderId="71" xfId="0" applyNumberFormat="1" applyFont="1" applyBorder="1" applyAlignment="1">
      <alignment horizontal="center"/>
    </xf>
    <xf numFmtId="3" fontId="2" fillId="0" borderId="12" xfId="0" applyNumberFormat="1" applyFont="1" applyBorder="1" applyAlignment="1">
      <alignment horizontal="center"/>
    </xf>
    <xf numFmtId="3" fontId="2" fillId="0" borderId="72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3" fontId="2" fillId="0" borderId="1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3" fillId="33" borderId="30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3" fontId="12" fillId="33" borderId="73" xfId="0" applyNumberFormat="1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5" fillId="0" borderId="36" xfId="0" applyFont="1" applyBorder="1" applyAlignment="1">
      <alignment horizontal="left" vertical="top" wrapText="1"/>
    </xf>
    <xf numFmtId="3" fontId="5" fillId="0" borderId="74" xfId="0" applyNumberFormat="1" applyFont="1" applyBorder="1" applyAlignment="1">
      <alignment horizontal="center" vertical="center" wrapText="1"/>
    </xf>
    <xf numFmtId="3" fontId="5" fillId="0" borderId="75" xfId="0" applyNumberFormat="1" applyFont="1" applyBorder="1" applyAlignment="1">
      <alignment horizontal="center" vertical="center" wrapText="1"/>
    </xf>
    <xf numFmtId="0" fontId="5" fillId="0" borderId="24" xfId="0" applyFont="1" applyBorder="1" applyAlignment="1">
      <alignment horizontal="left" vertical="top" wrapText="1"/>
    </xf>
    <xf numFmtId="0" fontId="6" fillId="0" borderId="23" xfId="0" applyFont="1" applyBorder="1" applyAlignment="1">
      <alignment vertical="center"/>
    </xf>
    <xf numFmtId="3" fontId="5" fillId="0" borderId="30" xfId="0" applyNumberFormat="1" applyFont="1" applyBorder="1" applyAlignment="1">
      <alignment horizontal="center" vertical="center" wrapText="1"/>
    </xf>
    <xf numFmtId="0" fontId="5" fillId="0" borderId="76" xfId="0" applyFont="1" applyBorder="1" applyAlignment="1">
      <alignment vertical="top" wrapText="1"/>
    </xf>
    <xf numFmtId="0" fontId="5" fillId="0" borderId="77" xfId="0" applyFont="1" applyBorder="1" applyAlignment="1">
      <alignment vertical="top" wrapText="1"/>
    </xf>
    <xf numFmtId="3" fontId="5" fillId="0" borderId="76" xfId="0" applyNumberFormat="1" applyFont="1" applyBorder="1" applyAlignment="1">
      <alignment horizontal="center" vertical="center" wrapText="1"/>
    </xf>
    <xf numFmtId="3" fontId="5" fillId="0" borderId="78" xfId="0" applyNumberFormat="1" applyFont="1" applyBorder="1" applyAlignment="1">
      <alignment horizontal="center" vertical="center" wrapText="1"/>
    </xf>
    <xf numFmtId="3" fontId="5" fillId="0" borderId="79" xfId="0" applyNumberFormat="1" applyFont="1" applyBorder="1" applyAlignment="1">
      <alignment horizontal="center" vertical="center" wrapText="1"/>
    </xf>
    <xf numFmtId="3" fontId="5" fillId="0" borderId="77" xfId="0" applyNumberFormat="1" applyFont="1" applyBorder="1" applyAlignment="1">
      <alignment horizontal="center" vertical="center" wrapText="1"/>
    </xf>
    <xf numFmtId="0" fontId="6" fillId="0" borderId="37" xfId="0" applyFont="1" applyBorder="1" applyAlignment="1">
      <alignment vertical="center" textRotation="255"/>
    </xf>
    <xf numFmtId="0" fontId="5" fillId="0" borderId="80" xfId="0" applyFont="1" applyBorder="1" applyAlignment="1">
      <alignment vertical="top" wrapText="1"/>
    </xf>
    <xf numFmtId="0" fontId="1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33" borderId="71" xfId="0" applyFont="1" applyFill="1" applyBorder="1" applyAlignment="1">
      <alignment horizontal="center"/>
    </xf>
    <xf numFmtId="0" fontId="2" fillId="33" borderId="81" xfId="0" applyFont="1" applyFill="1" applyBorder="1" applyAlignment="1">
      <alignment horizontal="right"/>
    </xf>
    <xf numFmtId="3" fontId="2" fillId="33" borderId="71" xfId="0" applyNumberFormat="1" applyFont="1" applyFill="1" applyBorder="1" applyAlignment="1">
      <alignment horizontal="center"/>
    </xf>
    <xf numFmtId="3" fontId="2" fillId="33" borderId="12" xfId="0" applyNumberFormat="1" applyFont="1" applyFill="1" applyBorder="1" applyAlignment="1">
      <alignment horizontal="center"/>
    </xf>
    <xf numFmtId="3" fontId="2" fillId="33" borderId="72" xfId="0" applyNumberFormat="1" applyFont="1" applyFill="1" applyBorder="1" applyAlignment="1">
      <alignment horizontal="center"/>
    </xf>
    <xf numFmtId="3" fontId="2" fillId="33" borderId="14" xfId="0" applyNumberFormat="1" applyFont="1" applyFill="1" applyBorder="1" applyAlignment="1">
      <alignment horizontal="center"/>
    </xf>
    <xf numFmtId="3" fontId="2" fillId="33" borderId="11" xfId="0" applyNumberFormat="1" applyFont="1" applyFill="1" applyBorder="1" applyAlignment="1">
      <alignment horizontal="center"/>
    </xf>
    <xf numFmtId="3" fontId="2" fillId="33" borderId="73" xfId="0" applyNumberFormat="1" applyFont="1" applyFill="1" applyBorder="1" applyAlignment="1">
      <alignment horizontal="center"/>
    </xf>
    <xf numFmtId="0" fontId="3" fillId="0" borderId="14" xfId="0" applyNumberFormat="1" applyFont="1" applyBorder="1" applyAlignment="1">
      <alignment horizontal="center" vertical="center" wrapText="1"/>
    </xf>
    <xf numFmtId="49" fontId="14" fillId="0" borderId="71" xfId="0" applyNumberFormat="1" applyFont="1" applyBorder="1" applyAlignment="1">
      <alignment horizontal="center" vertical="center" wrapText="1"/>
    </xf>
    <xf numFmtId="0" fontId="14" fillId="0" borderId="73" xfId="0" applyNumberFormat="1" applyFont="1" applyBorder="1" applyAlignment="1">
      <alignment horizontal="center" vertical="center" wrapText="1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5" fillId="0" borderId="18" xfId="0" applyNumberFormat="1" applyFont="1" applyBorder="1" applyAlignment="1">
      <alignment horizontal="center" vertical="top" wrapText="1"/>
    </xf>
    <xf numFmtId="3" fontId="5" fillId="0" borderId="82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center" vertical="center" wrapText="1"/>
    </xf>
    <xf numFmtId="3" fontId="5" fillId="0" borderId="84" xfId="0" applyNumberFormat="1" applyFont="1" applyBorder="1" applyAlignment="1">
      <alignment horizontal="right" vertical="center" wrapText="1"/>
    </xf>
    <xf numFmtId="3" fontId="8" fillId="0" borderId="0" xfId="0" applyNumberFormat="1" applyFont="1" applyAlignment="1">
      <alignment/>
    </xf>
    <xf numFmtId="3" fontId="5" fillId="0" borderId="84" xfId="0" applyNumberFormat="1" applyFont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center" vertical="center" wrapText="1"/>
    </xf>
    <xf numFmtId="3" fontId="5" fillId="0" borderId="23" xfId="0" applyNumberFormat="1" applyFont="1" applyBorder="1" applyAlignment="1">
      <alignment horizontal="center" vertical="center" wrapText="1"/>
    </xf>
    <xf numFmtId="3" fontId="5" fillId="0" borderId="83" xfId="0" applyNumberFormat="1" applyFont="1" applyBorder="1" applyAlignment="1">
      <alignment horizontal="right" vertical="center" wrapText="1"/>
    </xf>
    <xf numFmtId="0" fontId="5" fillId="0" borderId="86" xfId="0" applyFont="1" applyBorder="1" applyAlignment="1">
      <alignment vertical="top" wrapText="1"/>
    </xf>
    <xf numFmtId="3" fontId="5" fillId="0" borderId="86" xfId="0" applyNumberFormat="1" applyFont="1" applyBorder="1" applyAlignment="1">
      <alignment horizontal="center" vertical="top" wrapText="1"/>
    </xf>
    <xf numFmtId="3" fontId="5" fillId="0" borderId="86" xfId="0" applyNumberFormat="1" applyFont="1" applyBorder="1" applyAlignment="1">
      <alignment horizontal="center" vertical="center" wrapText="1"/>
    </xf>
    <xf numFmtId="3" fontId="5" fillId="0" borderId="87" xfId="0" applyNumberFormat="1" applyFont="1" applyFill="1" applyBorder="1" applyAlignment="1">
      <alignment horizontal="center" vertical="center" wrapText="1"/>
    </xf>
    <xf numFmtId="3" fontId="5" fillId="0" borderId="51" xfId="0" applyNumberFormat="1" applyFont="1" applyBorder="1" applyAlignment="1">
      <alignment horizontal="center" vertical="top" wrapText="1"/>
    </xf>
    <xf numFmtId="3" fontId="5" fillId="0" borderId="33" xfId="0" applyNumberFormat="1" applyFont="1" applyFill="1" applyBorder="1" applyAlignment="1">
      <alignment horizontal="center" vertical="center" wrapText="1"/>
    </xf>
    <xf numFmtId="3" fontId="5" fillId="0" borderId="85" xfId="0" applyNumberFormat="1" applyFont="1" applyBorder="1" applyAlignment="1">
      <alignment horizontal="right" vertical="center" wrapText="1"/>
    </xf>
    <xf numFmtId="0" fontId="6" fillId="0" borderId="37" xfId="0" applyFont="1" applyBorder="1" applyAlignment="1">
      <alignment horizontal="center" vertical="center"/>
    </xf>
    <xf numFmtId="3" fontId="5" fillId="0" borderId="88" xfId="0" applyNumberFormat="1" applyFont="1" applyBorder="1" applyAlignment="1">
      <alignment horizontal="center" vertical="center" wrapText="1"/>
    </xf>
    <xf numFmtId="3" fontId="5" fillId="0" borderId="89" xfId="0" applyNumberFormat="1" applyFont="1" applyBorder="1" applyAlignment="1">
      <alignment horizontal="center" vertical="center" wrapText="1"/>
    </xf>
    <xf numFmtId="0" fontId="6" fillId="0" borderId="56" xfId="0" applyFont="1" applyBorder="1" applyAlignment="1">
      <alignment vertical="center" textRotation="255"/>
    </xf>
    <xf numFmtId="0" fontId="5" fillId="0" borderId="59" xfId="0" applyFont="1" applyBorder="1" applyAlignment="1">
      <alignment vertical="top" wrapText="1"/>
    </xf>
    <xf numFmtId="3" fontId="5" fillId="0" borderId="90" xfId="0" applyNumberFormat="1" applyFont="1" applyBorder="1" applyAlignment="1">
      <alignment horizontal="center" vertical="top" wrapText="1"/>
    </xf>
    <xf numFmtId="3" fontId="5" fillId="0" borderId="90" xfId="0" applyNumberFormat="1" applyFont="1" applyBorder="1" applyAlignment="1">
      <alignment horizontal="center" vertical="center" wrapText="1"/>
    </xf>
    <xf numFmtId="3" fontId="5" fillId="0" borderId="57" xfId="0" applyNumberFormat="1" applyFont="1" applyFill="1" applyBorder="1" applyAlignment="1">
      <alignment horizontal="center" vertical="center" wrapText="1"/>
    </xf>
    <xf numFmtId="0" fontId="6" fillId="0" borderId="91" xfId="0" applyFont="1" applyBorder="1" applyAlignment="1">
      <alignment vertical="center" textRotation="255"/>
    </xf>
    <xf numFmtId="3" fontId="5" fillId="0" borderId="57" xfId="0" applyNumberFormat="1" applyFont="1" applyBorder="1" applyAlignment="1">
      <alignment horizontal="center" vertical="top" wrapText="1"/>
    </xf>
    <xf numFmtId="3" fontId="5" fillId="0" borderId="57" xfId="0" applyNumberFormat="1" applyFont="1" applyBorder="1" applyAlignment="1">
      <alignment horizontal="center" vertical="center" wrapText="1"/>
    </xf>
    <xf numFmtId="0" fontId="6" fillId="0" borderId="92" xfId="0" applyFont="1" applyBorder="1" applyAlignment="1">
      <alignment vertical="center" textRotation="255"/>
    </xf>
    <xf numFmtId="0" fontId="5" fillId="0" borderId="93" xfId="0" applyFont="1" applyBorder="1" applyAlignment="1">
      <alignment vertical="top" wrapText="1"/>
    </xf>
    <xf numFmtId="3" fontId="5" fillId="0" borderId="94" xfId="0" applyNumberFormat="1" applyFont="1" applyBorder="1" applyAlignment="1">
      <alignment horizontal="center" vertical="center" wrapText="1"/>
    </xf>
    <xf numFmtId="3" fontId="5" fillId="0" borderId="53" xfId="0" applyNumberFormat="1" applyFont="1" applyBorder="1" applyAlignment="1">
      <alignment horizontal="center" vertical="center" wrapText="1"/>
    </xf>
    <xf numFmtId="3" fontId="5" fillId="0" borderId="95" xfId="0" applyNumberFormat="1" applyFont="1" applyBorder="1" applyAlignment="1">
      <alignment horizontal="center" vertical="center" wrapText="1"/>
    </xf>
    <xf numFmtId="3" fontId="5" fillId="0" borderId="96" xfId="0" applyNumberFormat="1" applyFont="1" applyFill="1" applyBorder="1" applyAlignment="1">
      <alignment horizontal="center" vertical="center" wrapText="1"/>
    </xf>
    <xf numFmtId="3" fontId="5" fillId="0" borderId="97" xfId="0" applyNumberFormat="1" applyFont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98" xfId="0" applyNumberFormat="1" applyFont="1" applyBorder="1" applyAlignment="1">
      <alignment horizontal="center" vertical="center" wrapText="1"/>
    </xf>
    <xf numFmtId="3" fontId="5" fillId="0" borderId="99" xfId="0" applyNumberFormat="1" applyFont="1" applyBorder="1" applyAlignment="1">
      <alignment horizontal="center" vertical="center" wrapText="1"/>
    </xf>
    <xf numFmtId="3" fontId="5" fillId="0" borderId="27" xfId="0" applyNumberFormat="1" applyFont="1" applyFill="1" applyBorder="1" applyAlignment="1">
      <alignment horizontal="center" vertical="center" wrapText="1"/>
    </xf>
    <xf numFmtId="3" fontId="5" fillId="0" borderId="100" xfId="0" applyNumberFormat="1" applyFont="1" applyBorder="1" applyAlignment="1">
      <alignment horizontal="center" vertical="center" wrapText="1"/>
    </xf>
    <xf numFmtId="3" fontId="5" fillId="0" borderId="16" xfId="0" applyNumberFormat="1" applyFont="1" applyBorder="1" applyAlignment="1">
      <alignment horizontal="center" vertical="center" wrapText="1"/>
    </xf>
    <xf numFmtId="3" fontId="5" fillId="0" borderId="101" xfId="0" applyNumberFormat="1" applyFont="1" applyBorder="1" applyAlignment="1">
      <alignment horizontal="center" vertical="center" wrapText="1"/>
    </xf>
    <xf numFmtId="0" fontId="0" fillId="0" borderId="59" xfId="0" applyBorder="1" applyAlignment="1">
      <alignment/>
    </xf>
    <xf numFmtId="3" fontId="5" fillId="0" borderId="73" xfId="0" applyNumberFormat="1" applyFont="1" applyBorder="1" applyAlignment="1">
      <alignment horizontal="right" vertical="center" wrapText="1"/>
    </xf>
    <xf numFmtId="3" fontId="5" fillId="0" borderId="102" xfId="0" applyNumberFormat="1" applyFont="1" applyBorder="1" applyAlignment="1">
      <alignment horizontal="center" vertical="top" wrapText="1"/>
    </xf>
    <xf numFmtId="3" fontId="2" fillId="0" borderId="73" xfId="0" applyNumberFormat="1" applyFont="1" applyBorder="1" applyAlignment="1">
      <alignment horizontal="center"/>
    </xf>
    <xf numFmtId="0" fontId="0" fillId="0" borderId="0" xfId="0" applyNumberFormat="1" applyAlignment="1">
      <alignment/>
    </xf>
    <xf numFmtId="3" fontId="15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 shrinkToFit="1"/>
    </xf>
    <xf numFmtId="49" fontId="14" fillId="0" borderId="73" xfId="0" applyNumberFormat="1" applyFont="1" applyBorder="1" applyAlignment="1">
      <alignment horizontal="center" vertical="center" wrapText="1"/>
    </xf>
    <xf numFmtId="0" fontId="10" fillId="0" borderId="73" xfId="0" applyFont="1" applyBorder="1" applyAlignment="1">
      <alignment horizontal="center"/>
    </xf>
    <xf numFmtId="3" fontId="8" fillId="0" borderId="103" xfId="0" applyNumberFormat="1" applyFont="1" applyBorder="1" applyAlignment="1">
      <alignment/>
    </xf>
    <xf numFmtId="3" fontId="8" fillId="0" borderId="16" xfId="0" applyNumberFormat="1" applyFont="1" applyBorder="1" applyAlignment="1">
      <alignment horizontal="center"/>
    </xf>
    <xf numFmtId="3" fontId="8" fillId="0" borderId="104" xfId="0" applyNumberFormat="1" applyFont="1" applyBorder="1" applyAlignment="1">
      <alignment/>
    </xf>
    <xf numFmtId="3" fontId="8" fillId="0" borderId="23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8" fillId="0" borderId="16" xfId="0" applyNumberFormat="1" applyFont="1" applyBorder="1" applyAlignment="1">
      <alignment/>
    </xf>
    <xf numFmtId="3" fontId="8" fillId="0" borderId="23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73" xfId="0" applyNumberFormat="1" applyFont="1" applyBorder="1" applyAlignment="1">
      <alignment horizontal="center"/>
    </xf>
    <xf numFmtId="3" fontId="8" fillId="0" borderId="105" xfId="0" applyNumberFormat="1" applyFont="1" applyBorder="1" applyAlignment="1">
      <alignment/>
    </xf>
    <xf numFmtId="3" fontId="8" fillId="0" borderId="71" xfId="0" applyNumberFormat="1" applyFont="1" applyBorder="1" applyAlignment="1">
      <alignment/>
    </xf>
    <xf numFmtId="3" fontId="8" fillId="0" borderId="81" xfId="0" applyNumberFormat="1" applyFont="1" applyBorder="1" applyAlignment="1">
      <alignment/>
    </xf>
    <xf numFmtId="3" fontId="8" fillId="0" borderId="73" xfId="0" applyNumberFormat="1" applyFont="1" applyBorder="1" applyAlignment="1">
      <alignment/>
    </xf>
    <xf numFmtId="0" fontId="0" fillId="0" borderId="0" xfId="0" applyFont="1" applyAlignment="1">
      <alignment horizontal="right"/>
    </xf>
    <xf numFmtId="0" fontId="1" fillId="0" borderId="73" xfId="0" applyFont="1" applyBorder="1" applyAlignment="1">
      <alignment horizontal="center"/>
    </xf>
    <xf numFmtId="0" fontId="3" fillId="33" borderId="14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12" fillId="33" borderId="73" xfId="0" applyFont="1" applyFill="1" applyBorder="1" applyAlignment="1">
      <alignment horizontal="center" vertical="center" wrapText="1"/>
    </xf>
    <xf numFmtId="0" fontId="6" fillId="0" borderId="73" xfId="0" applyFont="1" applyBorder="1" applyAlignment="1">
      <alignment horizontal="center" vertical="center" wrapText="1"/>
    </xf>
    <xf numFmtId="0" fontId="11" fillId="34" borderId="73" xfId="0" applyFont="1" applyFill="1" applyBorder="1" applyAlignment="1">
      <alignment horizontal="center"/>
    </xf>
    <xf numFmtId="0" fontId="2" fillId="33" borderId="83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2" fillId="0" borderId="72" xfId="0" applyFont="1" applyBorder="1" applyAlignment="1">
      <alignment horizontal="center"/>
    </xf>
    <xf numFmtId="3" fontId="1" fillId="0" borderId="0" xfId="0" applyNumberFormat="1" applyFont="1" applyBorder="1" applyAlignment="1">
      <alignment horizontal="center" shrinkToFit="1"/>
    </xf>
    <xf numFmtId="3" fontId="8" fillId="0" borderId="73" xfId="0" applyNumberFormat="1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4</xdr:row>
      <xdr:rowOff>47625</xdr:rowOff>
    </xdr:from>
    <xdr:to>
      <xdr:col>0</xdr:col>
      <xdr:colOff>809625</xdr:colOff>
      <xdr:row>6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76325"/>
          <a:ext cx="7715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18</xdr:row>
      <xdr:rowOff>104775</xdr:rowOff>
    </xdr:from>
    <xdr:to>
      <xdr:col>0</xdr:col>
      <xdr:colOff>895350</xdr:colOff>
      <xdr:row>25</xdr:row>
      <xdr:rowOff>66675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752975"/>
          <a:ext cx="885825" cy="1428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29</xdr:row>
      <xdr:rowOff>0</xdr:rowOff>
    </xdr:from>
    <xdr:to>
      <xdr:col>0</xdr:col>
      <xdr:colOff>904875</xdr:colOff>
      <xdr:row>31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7162800"/>
          <a:ext cx="885825" cy="428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</xdr:row>
      <xdr:rowOff>190500</xdr:rowOff>
    </xdr:from>
    <xdr:to>
      <xdr:col>0</xdr:col>
      <xdr:colOff>828675</xdr:colOff>
      <xdr:row>11</xdr:row>
      <xdr:rowOff>180975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2057400"/>
          <a:ext cx="619125" cy="8096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247650</xdr:colOff>
      <xdr:row>12</xdr:row>
      <xdr:rowOff>266700</xdr:rowOff>
    </xdr:from>
    <xdr:to>
      <xdr:col>0</xdr:col>
      <xdr:colOff>819150</xdr:colOff>
      <xdr:row>14</xdr:row>
      <xdr:rowOff>104775</xdr:rowOff>
    </xdr:to>
    <xdr:pic>
      <xdr:nvPicPr>
        <xdr:cNvPr id="5" name="Images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7650" y="3257550"/>
          <a:ext cx="571500" cy="561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</xdr:row>
      <xdr:rowOff>9525</xdr:rowOff>
    </xdr:from>
    <xdr:to>
      <xdr:col>0</xdr:col>
      <xdr:colOff>838200</xdr:colOff>
      <xdr:row>7</xdr:row>
      <xdr:rowOff>114300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171575"/>
          <a:ext cx="781050" cy="523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11</xdr:row>
      <xdr:rowOff>104775</xdr:rowOff>
    </xdr:from>
    <xdr:to>
      <xdr:col>0</xdr:col>
      <xdr:colOff>885825</xdr:colOff>
      <xdr:row>14</xdr:row>
      <xdr:rowOff>104775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2524125"/>
          <a:ext cx="876300" cy="6286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18</xdr:row>
      <xdr:rowOff>85725</xdr:rowOff>
    </xdr:from>
    <xdr:to>
      <xdr:col>0</xdr:col>
      <xdr:colOff>885825</xdr:colOff>
      <xdr:row>21</xdr:row>
      <xdr:rowOff>9525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4038600"/>
          <a:ext cx="86677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47625</xdr:colOff>
      <xdr:row>25</xdr:row>
      <xdr:rowOff>161925</xdr:rowOff>
    </xdr:from>
    <xdr:to>
      <xdr:col>0</xdr:col>
      <xdr:colOff>866775</xdr:colOff>
      <xdr:row>27</xdr:row>
      <xdr:rowOff>219075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625" y="5581650"/>
          <a:ext cx="8191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2</xdr:row>
      <xdr:rowOff>47625</xdr:rowOff>
    </xdr:from>
    <xdr:to>
      <xdr:col>0</xdr:col>
      <xdr:colOff>800100</xdr:colOff>
      <xdr:row>4</xdr:row>
      <xdr:rowOff>180975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47700"/>
          <a:ext cx="762000" cy="5334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9525</xdr:colOff>
      <xdr:row>17</xdr:row>
      <xdr:rowOff>104775</xdr:rowOff>
    </xdr:from>
    <xdr:to>
      <xdr:col>0</xdr:col>
      <xdr:colOff>895350</xdr:colOff>
      <xdr:row>22</xdr:row>
      <xdr:rowOff>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4133850"/>
          <a:ext cx="885825" cy="9429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19050</xdr:colOff>
      <xdr:row>27</xdr:row>
      <xdr:rowOff>0</xdr:rowOff>
    </xdr:from>
    <xdr:to>
      <xdr:col>0</xdr:col>
      <xdr:colOff>895350</xdr:colOff>
      <xdr:row>29</xdr:row>
      <xdr:rowOff>38100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6124575"/>
          <a:ext cx="876300" cy="4572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8</xdr:row>
      <xdr:rowOff>9525</xdr:rowOff>
    </xdr:from>
    <xdr:to>
      <xdr:col>0</xdr:col>
      <xdr:colOff>762000</xdr:colOff>
      <xdr:row>10</xdr:row>
      <xdr:rowOff>9525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42875" y="1819275"/>
          <a:ext cx="619125" cy="5524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66675</xdr:colOff>
      <xdr:row>12</xdr:row>
      <xdr:rowOff>0</xdr:rowOff>
    </xdr:from>
    <xdr:to>
      <xdr:col>0</xdr:col>
      <xdr:colOff>828675</xdr:colOff>
      <xdr:row>13</xdr:row>
      <xdr:rowOff>123825</xdr:rowOff>
    </xdr:to>
    <xdr:pic>
      <xdr:nvPicPr>
        <xdr:cNvPr id="5" name="Images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66675" y="2905125"/>
          <a:ext cx="762000" cy="4095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180975</xdr:rowOff>
    </xdr:from>
    <xdr:to>
      <xdr:col>0</xdr:col>
      <xdr:colOff>523875</xdr:colOff>
      <xdr:row>4</xdr:row>
      <xdr:rowOff>123825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81025"/>
          <a:ext cx="523875" cy="3429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18</xdr:row>
      <xdr:rowOff>152400</xdr:rowOff>
    </xdr:from>
    <xdr:to>
      <xdr:col>0</xdr:col>
      <xdr:colOff>800100</xdr:colOff>
      <xdr:row>23</xdr:row>
      <xdr:rowOff>57150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0025" y="3752850"/>
          <a:ext cx="600075" cy="9048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142875</xdr:colOff>
      <xdr:row>27</xdr:row>
      <xdr:rowOff>180975</xdr:rowOff>
    </xdr:from>
    <xdr:to>
      <xdr:col>0</xdr:col>
      <xdr:colOff>933450</xdr:colOff>
      <xdr:row>29</xdr:row>
      <xdr:rowOff>171450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42875" y="5581650"/>
          <a:ext cx="790575" cy="3905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209550</xdr:colOff>
      <xdr:row>8</xdr:row>
      <xdr:rowOff>180975</xdr:rowOff>
    </xdr:from>
    <xdr:to>
      <xdr:col>0</xdr:col>
      <xdr:colOff>638175</xdr:colOff>
      <xdr:row>11</xdr:row>
      <xdr:rowOff>47625</xdr:rowOff>
    </xdr:to>
    <xdr:pic>
      <xdr:nvPicPr>
        <xdr:cNvPr id="4" name="Picture 5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9550" y="1781175"/>
          <a:ext cx="419100" cy="4667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0</xdr:col>
      <xdr:colOff>200025</xdr:colOff>
      <xdr:row>13</xdr:row>
      <xdr:rowOff>57150</xdr:rowOff>
    </xdr:from>
    <xdr:to>
      <xdr:col>0</xdr:col>
      <xdr:colOff>714375</xdr:colOff>
      <xdr:row>15</xdr:row>
      <xdr:rowOff>133350</xdr:rowOff>
    </xdr:to>
    <xdr:pic>
      <xdr:nvPicPr>
        <xdr:cNvPr id="5" name="Images 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00025" y="2657475"/>
          <a:ext cx="514350" cy="4762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zoomScale="81" zoomScaleNormal="81" workbookViewId="0" topLeftCell="E1">
      <selection activeCell="G19" sqref="G19"/>
    </sheetView>
  </sheetViews>
  <sheetFormatPr defaultColWidth="11.421875" defaultRowHeight="12.75"/>
  <cols>
    <col min="1" max="1" width="16.28125" style="0" customWidth="1"/>
    <col min="2" max="2" width="40.421875" style="0" customWidth="1"/>
    <col min="3" max="3" width="23.421875" style="0" customWidth="1"/>
    <col min="4" max="12" width="10.28125" style="0" customWidth="1"/>
    <col min="13" max="13" width="12.00390625" style="0" customWidth="1"/>
    <col min="14" max="15" width="10.28125" style="0" customWidth="1"/>
    <col min="20" max="21" width="10.28125" style="0" customWidth="1"/>
  </cols>
  <sheetData>
    <row r="1" spans="2:19" s="1" customFormat="1" ht="16.5">
      <c r="B1" s="216" t="s">
        <v>0</v>
      </c>
      <c r="C1" s="216"/>
      <c r="D1" s="216"/>
      <c r="E1" s="216"/>
      <c r="F1" s="216"/>
      <c r="G1" s="216"/>
      <c r="H1" s="216"/>
      <c r="I1" s="216"/>
      <c r="J1" s="216"/>
      <c r="K1"/>
      <c r="L1"/>
      <c r="M1"/>
      <c r="N1" s="2" t="s">
        <v>1</v>
      </c>
      <c r="O1" s="3">
        <v>43546</v>
      </c>
      <c r="P1" s="3"/>
      <c r="Q1" s="3"/>
      <c r="R1" s="3"/>
      <c r="S1"/>
    </row>
    <row r="2" spans="2:9" s="1" customFormat="1" ht="16.5">
      <c r="B2" s="4"/>
      <c r="C2" s="4"/>
      <c r="D2" s="4"/>
      <c r="E2" s="4"/>
      <c r="F2" s="4"/>
      <c r="G2" s="4"/>
      <c r="H2" s="4"/>
      <c r="I2" s="4"/>
    </row>
    <row r="3" spans="2:20" s="5" customFormat="1" ht="31.5" customHeight="1">
      <c r="B3" s="6" t="s">
        <v>2</v>
      </c>
      <c r="C3" s="7" t="s">
        <v>3</v>
      </c>
      <c r="D3" s="6">
        <v>2004</v>
      </c>
      <c r="E3" s="8">
        <v>2005</v>
      </c>
      <c r="F3" s="8">
        <v>2006</v>
      </c>
      <c r="G3" s="8">
        <v>2007</v>
      </c>
      <c r="H3" s="8">
        <v>2008</v>
      </c>
      <c r="I3" s="8">
        <v>2009</v>
      </c>
      <c r="J3" s="8">
        <v>2010</v>
      </c>
      <c r="K3" s="9">
        <v>2011</v>
      </c>
      <c r="L3" s="7">
        <v>2012</v>
      </c>
      <c r="M3" s="7">
        <v>2013</v>
      </c>
      <c r="N3" s="10">
        <v>2014</v>
      </c>
      <c r="O3" s="10" t="s">
        <v>4</v>
      </c>
      <c r="P3" s="10" t="s">
        <v>5</v>
      </c>
      <c r="Q3" s="10" t="s">
        <v>6</v>
      </c>
      <c r="R3" s="10" t="s">
        <v>7</v>
      </c>
      <c r="S3" s="11" t="s">
        <v>8</v>
      </c>
      <c r="T3" s="12"/>
    </row>
    <row r="4" spans="1:21" ht="16.5" customHeight="1">
      <c r="A4" s="13" t="s">
        <v>9</v>
      </c>
      <c r="B4" s="14" t="s">
        <v>10</v>
      </c>
      <c r="C4" s="15" t="s">
        <v>11</v>
      </c>
      <c r="D4" s="16">
        <v>5000</v>
      </c>
      <c r="E4" s="17">
        <v>5000</v>
      </c>
      <c r="F4" s="17"/>
      <c r="G4" s="17"/>
      <c r="H4" s="17"/>
      <c r="I4" s="17"/>
      <c r="J4" s="18"/>
      <c r="K4" s="18"/>
      <c r="L4" s="19"/>
      <c r="M4" s="19"/>
      <c r="N4" s="18"/>
      <c r="O4" s="18"/>
      <c r="P4" s="18"/>
      <c r="Q4" s="18"/>
      <c r="R4" s="18"/>
      <c r="S4" s="20">
        <f aca="true" t="shared" si="0" ref="S4:S34">SUM(D4:R4)</f>
        <v>10000</v>
      </c>
      <c r="T4" s="21"/>
      <c r="U4" s="21"/>
    </row>
    <row r="5" spans="1:21" ht="16.5" customHeight="1">
      <c r="A5" s="22"/>
      <c r="B5" s="23" t="s">
        <v>12</v>
      </c>
      <c r="C5" s="24" t="s">
        <v>13</v>
      </c>
      <c r="D5" s="25"/>
      <c r="E5" s="26"/>
      <c r="F5" s="26">
        <v>5000</v>
      </c>
      <c r="G5" s="26">
        <f>12500+3500</f>
        <v>16000</v>
      </c>
      <c r="H5" s="26">
        <f>10000+6000</f>
        <v>16000</v>
      </c>
      <c r="I5" s="26">
        <f>8000+8000</f>
        <v>16000</v>
      </c>
      <c r="J5" s="27">
        <v>20000</v>
      </c>
      <c r="K5" s="27"/>
      <c r="L5" s="28"/>
      <c r="M5" s="28"/>
      <c r="N5" s="27"/>
      <c r="O5" s="27"/>
      <c r="P5" s="27"/>
      <c r="Q5" s="27"/>
      <c r="R5" s="27"/>
      <c r="S5" s="20">
        <f t="shared" si="0"/>
        <v>73000</v>
      </c>
      <c r="T5" s="21"/>
      <c r="U5" s="21"/>
    </row>
    <row r="6" spans="1:21" ht="16.5" customHeight="1">
      <c r="A6" s="22"/>
      <c r="B6" s="23" t="s">
        <v>14</v>
      </c>
      <c r="C6" s="24" t="s">
        <v>15</v>
      </c>
      <c r="D6" s="25"/>
      <c r="E6" s="26">
        <v>7500</v>
      </c>
      <c r="F6" s="26">
        <v>4000</v>
      </c>
      <c r="G6" s="26">
        <f>10000+10000</f>
        <v>20000</v>
      </c>
      <c r="H6" s="26">
        <f>10000+10000</f>
        <v>20000</v>
      </c>
      <c r="I6" s="26">
        <f>10000+10000</f>
        <v>20000</v>
      </c>
      <c r="J6" s="27">
        <v>20000</v>
      </c>
      <c r="K6" s="27">
        <v>20000</v>
      </c>
      <c r="L6" s="28">
        <v>20000</v>
      </c>
      <c r="M6" s="28">
        <v>10000</v>
      </c>
      <c r="N6" s="27"/>
      <c r="O6" s="27"/>
      <c r="P6" s="27"/>
      <c r="Q6" s="27"/>
      <c r="R6" s="27"/>
      <c r="S6" s="20">
        <f t="shared" si="0"/>
        <v>141500</v>
      </c>
      <c r="T6" s="21"/>
      <c r="U6" s="21"/>
    </row>
    <row r="7" spans="1:21" ht="16.5" customHeight="1">
      <c r="A7" s="22"/>
      <c r="B7" s="23" t="s">
        <v>16</v>
      </c>
      <c r="C7" s="29" t="s">
        <v>17</v>
      </c>
      <c r="D7" s="25"/>
      <c r="E7" s="26"/>
      <c r="F7" s="26"/>
      <c r="G7" s="26"/>
      <c r="H7" s="26"/>
      <c r="I7" s="26"/>
      <c r="J7" s="27">
        <v>4000</v>
      </c>
      <c r="K7" s="27">
        <v>4000</v>
      </c>
      <c r="L7" s="28">
        <v>2000</v>
      </c>
      <c r="M7" s="28">
        <v>6800</v>
      </c>
      <c r="N7" s="27">
        <v>3000</v>
      </c>
      <c r="O7" s="27">
        <v>10000</v>
      </c>
      <c r="P7" s="27">
        <v>4000</v>
      </c>
      <c r="Q7" s="27"/>
      <c r="R7" s="27">
        <v>10000</v>
      </c>
      <c r="S7" s="20">
        <f t="shared" si="0"/>
        <v>43800</v>
      </c>
      <c r="T7" s="21"/>
      <c r="U7" s="21"/>
    </row>
    <row r="8" spans="1:21" ht="16.5" customHeight="1">
      <c r="A8" s="30"/>
      <c r="B8" s="31" t="s">
        <v>18</v>
      </c>
      <c r="C8" s="32" t="s">
        <v>19</v>
      </c>
      <c r="D8" s="33"/>
      <c r="E8" s="34"/>
      <c r="F8" s="34"/>
      <c r="G8" s="34"/>
      <c r="H8" s="34">
        <v>10000</v>
      </c>
      <c r="I8" s="34">
        <v>20000</v>
      </c>
      <c r="J8" s="35">
        <v>20000</v>
      </c>
      <c r="K8" s="35">
        <v>20000</v>
      </c>
      <c r="L8" s="36">
        <v>20000</v>
      </c>
      <c r="M8" s="36"/>
      <c r="N8" s="35"/>
      <c r="O8" s="35"/>
      <c r="P8" s="35"/>
      <c r="Q8" s="35"/>
      <c r="R8" s="35"/>
      <c r="S8" s="20">
        <f t="shared" si="0"/>
        <v>90000</v>
      </c>
      <c r="T8" s="21"/>
      <c r="U8" s="21"/>
    </row>
    <row r="9" spans="1:21" ht="16.5" customHeight="1">
      <c r="A9" s="37" t="s">
        <v>20</v>
      </c>
      <c r="B9" s="38" t="s">
        <v>21</v>
      </c>
      <c r="C9" s="39" t="s">
        <v>15</v>
      </c>
      <c r="D9" s="40"/>
      <c r="E9" s="41"/>
      <c r="F9" s="21"/>
      <c r="G9" s="41"/>
      <c r="H9" s="21"/>
      <c r="I9" s="41"/>
      <c r="J9" s="42"/>
      <c r="K9" s="42"/>
      <c r="L9" s="43">
        <v>30000</v>
      </c>
      <c r="M9" s="44">
        <v>20000</v>
      </c>
      <c r="N9" s="42">
        <v>15000</v>
      </c>
      <c r="O9" s="42">
        <v>15000</v>
      </c>
      <c r="P9" s="42">
        <v>15000</v>
      </c>
      <c r="Q9" s="42">
        <v>15000</v>
      </c>
      <c r="R9" s="42">
        <v>25000</v>
      </c>
      <c r="S9" s="20">
        <f t="shared" si="0"/>
        <v>135000</v>
      </c>
      <c r="T9" s="21"/>
      <c r="U9" s="21"/>
    </row>
    <row r="10" spans="1:21" ht="24" customHeight="1">
      <c r="A10" s="37"/>
      <c r="B10" s="31" t="s">
        <v>22</v>
      </c>
      <c r="C10" s="32" t="s">
        <v>17</v>
      </c>
      <c r="D10" s="40"/>
      <c r="E10" s="41"/>
      <c r="F10" s="21"/>
      <c r="G10" s="41"/>
      <c r="H10" s="21"/>
      <c r="I10" s="41"/>
      <c r="J10" s="42"/>
      <c r="K10" s="42"/>
      <c r="L10" s="43"/>
      <c r="M10" s="44">
        <v>5000</v>
      </c>
      <c r="N10" s="42">
        <v>7500</v>
      </c>
      <c r="O10" s="42">
        <v>5000</v>
      </c>
      <c r="P10" s="42"/>
      <c r="Q10" s="42">
        <v>5000</v>
      </c>
      <c r="R10" s="42"/>
      <c r="S10" s="20">
        <f t="shared" si="0"/>
        <v>22500</v>
      </c>
      <c r="T10" s="21"/>
      <c r="U10" s="21"/>
    </row>
    <row r="11" spans="1:21" ht="24" customHeight="1">
      <c r="A11" s="37"/>
      <c r="B11" s="31" t="s">
        <v>23</v>
      </c>
      <c r="C11" s="32"/>
      <c r="D11" s="40"/>
      <c r="E11" s="41"/>
      <c r="F11" s="21"/>
      <c r="G11" s="41"/>
      <c r="H11" s="21"/>
      <c r="I11" s="41"/>
      <c r="J11" s="42"/>
      <c r="K11" s="42"/>
      <c r="L11" s="43"/>
      <c r="M11" s="44"/>
      <c r="N11" s="42"/>
      <c r="O11" s="42"/>
      <c r="P11" s="42"/>
      <c r="Q11" s="42"/>
      <c r="R11" s="42">
        <v>20000</v>
      </c>
      <c r="S11" s="20">
        <f t="shared" si="0"/>
        <v>20000</v>
      </c>
      <c r="T11" s="21"/>
      <c r="U11" s="21"/>
    </row>
    <row r="12" spans="1:21" ht="24" customHeight="1">
      <c r="A12" s="30"/>
      <c r="B12" s="45" t="s">
        <v>24</v>
      </c>
      <c r="C12" s="32" t="s">
        <v>17</v>
      </c>
      <c r="D12" s="46"/>
      <c r="E12" s="34"/>
      <c r="F12" s="47"/>
      <c r="G12" s="34"/>
      <c r="H12" s="47"/>
      <c r="I12" s="34"/>
      <c r="J12" s="35"/>
      <c r="K12" s="35"/>
      <c r="L12" s="36"/>
      <c r="M12" s="36"/>
      <c r="N12" s="35"/>
      <c r="O12" s="35"/>
      <c r="P12" s="35">
        <v>1500</v>
      </c>
      <c r="Q12" s="35">
        <v>5000</v>
      </c>
      <c r="R12" s="35">
        <v>9150</v>
      </c>
      <c r="S12" s="20">
        <f t="shared" si="0"/>
        <v>15650</v>
      </c>
      <c r="T12" s="21"/>
      <c r="U12" s="21"/>
    </row>
    <row r="13" spans="1:21" ht="24" customHeight="1">
      <c r="A13" s="37" t="s">
        <v>25</v>
      </c>
      <c r="B13" s="48" t="s">
        <v>26</v>
      </c>
      <c r="C13" s="49" t="s">
        <v>15</v>
      </c>
      <c r="D13" s="50"/>
      <c r="E13" s="51"/>
      <c r="F13" s="51"/>
      <c r="G13" s="51"/>
      <c r="H13" s="51"/>
      <c r="I13" s="51"/>
      <c r="J13" s="52"/>
      <c r="K13" s="52"/>
      <c r="L13" s="53">
        <v>10000</v>
      </c>
      <c r="M13" s="53">
        <v>20000</v>
      </c>
      <c r="N13" s="52">
        <v>15000</v>
      </c>
      <c r="O13" s="52">
        <v>17500</v>
      </c>
      <c r="P13" s="52">
        <v>12000</v>
      </c>
      <c r="Q13" s="52">
        <v>30000</v>
      </c>
      <c r="R13" s="52">
        <v>20000</v>
      </c>
      <c r="S13" s="20">
        <f t="shared" si="0"/>
        <v>124500</v>
      </c>
      <c r="T13" s="21"/>
      <c r="U13" s="21"/>
    </row>
    <row r="14" spans="1:21" ht="33" customHeight="1">
      <c r="A14" s="54"/>
      <c r="B14" s="55" t="s">
        <v>27</v>
      </c>
      <c r="C14" s="56"/>
      <c r="D14" s="57"/>
      <c r="E14" s="57"/>
      <c r="F14" s="57"/>
      <c r="G14" s="57"/>
      <c r="H14" s="57"/>
      <c r="I14" s="57"/>
      <c r="J14" s="57"/>
      <c r="K14" s="57"/>
      <c r="L14" s="57"/>
      <c r="M14" s="58">
        <v>10000</v>
      </c>
      <c r="N14" s="57">
        <v>15000</v>
      </c>
      <c r="O14" s="57">
        <v>20000</v>
      </c>
      <c r="P14" s="57">
        <v>10000</v>
      </c>
      <c r="Q14" s="57"/>
      <c r="R14" s="57">
        <v>20000</v>
      </c>
      <c r="S14" s="20">
        <f t="shared" si="0"/>
        <v>75000</v>
      </c>
      <c r="T14" s="21"/>
      <c r="U14" s="21"/>
    </row>
    <row r="15" spans="1:21" ht="19.5" customHeight="1">
      <c r="A15" s="54"/>
      <c r="B15" s="55" t="s">
        <v>28</v>
      </c>
      <c r="C15" s="56"/>
      <c r="D15" s="57"/>
      <c r="E15" s="57"/>
      <c r="F15" s="57"/>
      <c r="G15" s="57"/>
      <c r="H15" s="57"/>
      <c r="I15" s="57"/>
      <c r="J15" s="57"/>
      <c r="K15" s="57"/>
      <c r="L15" s="57"/>
      <c r="M15" s="58"/>
      <c r="N15" s="57"/>
      <c r="O15" s="57"/>
      <c r="P15" s="57"/>
      <c r="Q15" s="57">
        <v>20000</v>
      </c>
      <c r="R15" s="57">
        <v>20000</v>
      </c>
      <c r="S15" s="20">
        <f t="shared" si="0"/>
        <v>40000</v>
      </c>
      <c r="T15" s="21"/>
      <c r="U15" s="21"/>
    </row>
    <row r="16" spans="1:21" ht="21" customHeight="1">
      <c r="A16" s="59"/>
      <c r="B16" s="60" t="s">
        <v>29</v>
      </c>
      <c r="C16" s="32" t="s">
        <v>17</v>
      </c>
      <c r="D16" s="61"/>
      <c r="E16" s="61"/>
      <c r="F16" s="61"/>
      <c r="G16" s="61"/>
      <c r="H16" s="61"/>
      <c r="I16" s="61"/>
      <c r="J16" s="61"/>
      <c r="K16" s="61"/>
      <c r="L16" s="62"/>
      <c r="M16" s="62"/>
      <c r="N16" s="61"/>
      <c r="O16" s="61"/>
      <c r="P16" s="61">
        <v>10000</v>
      </c>
      <c r="Q16" s="61">
        <v>17000</v>
      </c>
      <c r="R16" s="61">
        <v>15000</v>
      </c>
      <c r="S16" s="20">
        <f t="shared" si="0"/>
        <v>42000</v>
      </c>
      <c r="T16" s="21"/>
      <c r="U16" s="21"/>
    </row>
    <row r="17" spans="1:21" ht="16.5" customHeight="1">
      <c r="A17" s="63"/>
      <c r="B17" s="64" t="s">
        <v>30</v>
      </c>
      <c r="C17" s="65" t="s">
        <v>31</v>
      </c>
      <c r="D17" s="66">
        <v>3750</v>
      </c>
      <c r="E17" s="66"/>
      <c r="F17" s="66"/>
      <c r="G17" s="66"/>
      <c r="H17" s="66"/>
      <c r="I17" s="66"/>
      <c r="J17" s="66"/>
      <c r="K17" s="66"/>
      <c r="L17" s="67"/>
      <c r="M17" s="67"/>
      <c r="N17" s="66"/>
      <c r="O17" s="66"/>
      <c r="P17" s="66"/>
      <c r="Q17" s="66"/>
      <c r="R17" s="66"/>
      <c r="S17" s="20">
        <f t="shared" si="0"/>
        <v>3750</v>
      </c>
      <c r="T17" s="21"/>
      <c r="U17" s="21"/>
    </row>
    <row r="18" spans="1:21" ht="16.5" customHeight="1">
      <c r="A18" s="68" t="s">
        <v>32</v>
      </c>
      <c r="B18" s="23" t="s">
        <v>33</v>
      </c>
      <c r="C18" s="24" t="s">
        <v>34</v>
      </c>
      <c r="D18" s="69"/>
      <c r="E18" s="26">
        <v>2700</v>
      </c>
      <c r="F18" s="26"/>
      <c r="G18" s="26"/>
      <c r="H18" s="26">
        <v>-1350</v>
      </c>
      <c r="I18" s="26"/>
      <c r="J18" s="27"/>
      <c r="K18" s="27"/>
      <c r="L18" s="28"/>
      <c r="M18" s="28"/>
      <c r="N18" s="27"/>
      <c r="O18" s="27"/>
      <c r="P18" s="27"/>
      <c r="Q18" s="27"/>
      <c r="R18" s="27"/>
      <c r="S18" s="20">
        <f t="shared" si="0"/>
        <v>1350</v>
      </c>
      <c r="T18" s="21"/>
      <c r="U18" s="21"/>
    </row>
    <row r="19" spans="1:21" ht="16.5" customHeight="1">
      <c r="A19" s="68"/>
      <c r="B19" s="38" t="s">
        <v>35</v>
      </c>
      <c r="C19" s="39" t="s">
        <v>36</v>
      </c>
      <c r="D19" s="69"/>
      <c r="E19" s="26"/>
      <c r="F19" s="26">
        <f>7500+7500</f>
        <v>15000</v>
      </c>
      <c r="G19" s="26">
        <f>10000+10000</f>
        <v>20000</v>
      </c>
      <c r="H19" s="26">
        <f>10000+10000</f>
        <v>20000</v>
      </c>
      <c r="I19" s="26">
        <v>10000</v>
      </c>
      <c r="J19" s="27">
        <v>20000</v>
      </c>
      <c r="K19" s="42">
        <v>25000</v>
      </c>
      <c r="L19" s="44">
        <v>25000</v>
      </c>
      <c r="M19" s="44">
        <v>20000</v>
      </c>
      <c r="N19" s="42"/>
      <c r="O19" s="42">
        <v>17500</v>
      </c>
      <c r="P19" s="42">
        <v>20000</v>
      </c>
      <c r="Q19" s="42">
        <v>30000</v>
      </c>
      <c r="R19" s="42">
        <v>30000</v>
      </c>
      <c r="S19" s="20">
        <f t="shared" si="0"/>
        <v>252500</v>
      </c>
      <c r="T19" s="21"/>
      <c r="U19" s="21"/>
    </row>
    <row r="20" spans="1:21" ht="16.5" customHeight="1">
      <c r="A20" s="68"/>
      <c r="B20" s="23" t="s">
        <v>37</v>
      </c>
      <c r="C20" s="24" t="s">
        <v>36</v>
      </c>
      <c r="D20" s="69"/>
      <c r="E20" s="26"/>
      <c r="F20" s="26"/>
      <c r="G20" s="26"/>
      <c r="H20" s="26">
        <v>10000</v>
      </c>
      <c r="I20" s="26">
        <v>20000</v>
      </c>
      <c r="J20" s="27">
        <v>35000</v>
      </c>
      <c r="K20" s="27">
        <v>25000</v>
      </c>
      <c r="L20" s="28">
        <v>12500</v>
      </c>
      <c r="M20" s="28">
        <v>20000</v>
      </c>
      <c r="N20" s="27">
        <v>20000</v>
      </c>
      <c r="O20" s="27">
        <v>25000</v>
      </c>
      <c r="P20" s="27">
        <v>25000</v>
      </c>
      <c r="Q20" s="27">
        <v>30000</v>
      </c>
      <c r="R20" s="27">
        <v>30000</v>
      </c>
      <c r="S20" s="20">
        <f t="shared" si="0"/>
        <v>252500</v>
      </c>
      <c r="T20" s="21"/>
      <c r="U20" s="21"/>
    </row>
    <row r="21" spans="1:21" ht="16.5" customHeight="1">
      <c r="A21" s="68"/>
      <c r="B21" s="70" t="s">
        <v>38</v>
      </c>
      <c r="C21" s="71" t="s">
        <v>36</v>
      </c>
      <c r="D21" s="69"/>
      <c r="E21" s="26"/>
      <c r="F21" s="26"/>
      <c r="G21" s="26"/>
      <c r="H21" s="26">
        <v>10000</v>
      </c>
      <c r="I21" s="26">
        <f>20000+10000</f>
        <v>30000</v>
      </c>
      <c r="J21" s="27">
        <v>20000</v>
      </c>
      <c r="K21" s="27"/>
      <c r="L21" s="28"/>
      <c r="M21" s="28">
        <v>10000</v>
      </c>
      <c r="N21" s="27"/>
      <c r="O21" s="27"/>
      <c r="P21" s="27"/>
      <c r="Q21" s="27"/>
      <c r="R21" s="27"/>
      <c r="S21" s="20">
        <f t="shared" si="0"/>
        <v>70000</v>
      </c>
      <c r="T21" s="21"/>
      <c r="U21" s="21"/>
    </row>
    <row r="22" spans="1:21" ht="16.5" customHeight="1">
      <c r="A22" s="68"/>
      <c r="B22" s="70" t="s">
        <v>39</v>
      </c>
      <c r="C22" s="71"/>
      <c r="D22" s="69"/>
      <c r="E22" s="26"/>
      <c r="F22" s="26"/>
      <c r="G22" s="26"/>
      <c r="H22" s="26"/>
      <c r="I22" s="26"/>
      <c r="J22" s="27"/>
      <c r="K22" s="27"/>
      <c r="L22" s="28"/>
      <c r="M22" s="28"/>
      <c r="N22" s="27"/>
      <c r="O22" s="27">
        <v>2000</v>
      </c>
      <c r="P22" s="27">
        <v>1200</v>
      </c>
      <c r="Q22" s="27">
        <v>3200</v>
      </c>
      <c r="R22" s="27">
        <v>1165</v>
      </c>
      <c r="S22" s="20">
        <f t="shared" si="0"/>
        <v>7565</v>
      </c>
      <c r="T22" s="21"/>
      <c r="U22" s="21"/>
    </row>
    <row r="23" spans="1:21" ht="16.5" customHeight="1">
      <c r="A23" s="68"/>
      <c r="B23" s="70" t="s">
        <v>40</v>
      </c>
      <c r="C23" s="71"/>
      <c r="D23" s="69"/>
      <c r="E23" s="26"/>
      <c r="F23" s="26"/>
      <c r="G23" s="26"/>
      <c r="H23" s="26"/>
      <c r="I23" s="26"/>
      <c r="J23" s="27"/>
      <c r="K23" s="27"/>
      <c r="L23" s="28"/>
      <c r="M23" s="28"/>
      <c r="N23" s="27"/>
      <c r="O23" s="27">
        <v>3000</v>
      </c>
      <c r="P23" s="27">
        <v>3000</v>
      </c>
      <c r="Q23" s="27"/>
      <c r="R23" s="27"/>
      <c r="S23" s="20">
        <f t="shared" si="0"/>
        <v>6000</v>
      </c>
      <c r="T23" s="21"/>
      <c r="U23" s="21"/>
    </row>
    <row r="24" spans="1:21" ht="16.5" customHeight="1">
      <c r="A24" s="68"/>
      <c r="B24" s="70" t="s">
        <v>41</v>
      </c>
      <c r="C24" s="71"/>
      <c r="D24" s="69"/>
      <c r="E24" s="26"/>
      <c r="F24" s="26"/>
      <c r="G24" s="26"/>
      <c r="H24" s="26"/>
      <c r="I24" s="26"/>
      <c r="J24" s="27"/>
      <c r="K24" s="27"/>
      <c r="L24" s="28"/>
      <c r="M24" s="28"/>
      <c r="N24" s="27"/>
      <c r="O24" s="27"/>
      <c r="P24" s="27"/>
      <c r="Q24" s="27"/>
      <c r="R24" s="27">
        <v>10000</v>
      </c>
      <c r="S24" s="20">
        <f t="shared" si="0"/>
        <v>10000</v>
      </c>
      <c r="T24" s="21"/>
      <c r="U24" s="21"/>
    </row>
    <row r="25" spans="1:21" ht="16.5" customHeight="1">
      <c r="A25" s="68"/>
      <c r="B25" s="70" t="s">
        <v>42</v>
      </c>
      <c r="C25" s="71"/>
      <c r="D25" s="69"/>
      <c r="E25" s="26"/>
      <c r="F25" s="26"/>
      <c r="G25" s="26"/>
      <c r="H25" s="26"/>
      <c r="I25" s="26"/>
      <c r="J25" s="27"/>
      <c r="K25" s="27"/>
      <c r="L25" s="28"/>
      <c r="M25" s="28"/>
      <c r="N25" s="27"/>
      <c r="O25" s="27">
        <v>13000</v>
      </c>
      <c r="P25" s="27"/>
      <c r="Q25" s="27"/>
      <c r="R25" s="27"/>
      <c r="S25" s="20">
        <f t="shared" si="0"/>
        <v>13000</v>
      </c>
      <c r="T25" s="21"/>
      <c r="U25" s="21"/>
    </row>
    <row r="26" spans="1:21" ht="16.5" customHeight="1">
      <c r="A26" s="68"/>
      <c r="B26" s="23" t="s">
        <v>43</v>
      </c>
      <c r="C26" s="24" t="s">
        <v>44</v>
      </c>
      <c r="D26" s="72"/>
      <c r="E26" s="73"/>
      <c r="F26" s="73"/>
      <c r="G26" s="73"/>
      <c r="H26" s="73"/>
      <c r="I26" s="73"/>
      <c r="J26" s="74"/>
      <c r="K26" s="74">
        <v>11200</v>
      </c>
      <c r="L26" s="28">
        <v>22000</v>
      </c>
      <c r="M26" s="43">
        <v>11800</v>
      </c>
      <c r="N26" s="74">
        <v>12610</v>
      </c>
      <c r="O26" s="74"/>
      <c r="P26" s="74"/>
      <c r="Q26" s="74"/>
      <c r="R26" s="74"/>
      <c r="S26" s="20">
        <f t="shared" si="0"/>
        <v>57610</v>
      </c>
      <c r="T26" s="21"/>
      <c r="U26" s="21"/>
    </row>
    <row r="27" spans="1:21" ht="33" customHeight="1">
      <c r="A27" s="75"/>
      <c r="B27" s="76" t="s">
        <v>45</v>
      </c>
      <c r="C27" s="39" t="s">
        <v>46</v>
      </c>
      <c r="D27" s="72"/>
      <c r="E27" s="73"/>
      <c r="F27" s="73">
        <v>20000</v>
      </c>
      <c r="G27" s="73"/>
      <c r="H27" s="73">
        <v>10000</v>
      </c>
      <c r="I27" s="73"/>
      <c r="J27" s="74"/>
      <c r="K27" s="74"/>
      <c r="L27" s="43"/>
      <c r="M27" s="43"/>
      <c r="N27" s="74"/>
      <c r="O27" s="74"/>
      <c r="P27" s="74"/>
      <c r="Q27" s="74"/>
      <c r="R27" s="74"/>
      <c r="S27" s="20">
        <f t="shared" si="0"/>
        <v>30000</v>
      </c>
      <c r="T27" s="21"/>
      <c r="U27" s="21"/>
    </row>
    <row r="28" spans="1:21" ht="16.5" customHeight="1">
      <c r="A28" s="77"/>
      <c r="B28" s="78" t="s">
        <v>47</v>
      </c>
      <c r="C28" s="79" t="s">
        <v>48</v>
      </c>
      <c r="D28" s="80">
        <v>3000</v>
      </c>
      <c r="E28" s="17">
        <v>3550</v>
      </c>
      <c r="F28" s="17">
        <f>2250+2250</f>
        <v>4500</v>
      </c>
      <c r="G28" s="17">
        <v>5000</v>
      </c>
      <c r="H28" s="17">
        <v>5000</v>
      </c>
      <c r="I28" s="17"/>
      <c r="J28" s="18">
        <v>5000</v>
      </c>
      <c r="K28" s="81">
        <v>5000</v>
      </c>
      <c r="L28" s="82">
        <v>2500</v>
      </c>
      <c r="M28" s="82">
        <v>3000</v>
      </c>
      <c r="N28" s="81">
        <v>4500</v>
      </c>
      <c r="O28" s="81">
        <v>5000</v>
      </c>
      <c r="P28" s="81">
        <v>5500</v>
      </c>
      <c r="Q28" s="81">
        <v>5000</v>
      </c>
      <c r="R28" s="81"/>
      <c r="S28" s="20">
        <f t="shared" si="0"/>
        <v>56550</v>
      </c>
      <c r="T28" s="21"/>
      <c r="U28" s="21"/>
    </row>
    <row r="29" spans="1:21" ht="16.5" customHeight="1">
      <c r="A29" s="37" t="s">
        <v>49</v>
      </c>
      <c r="B29" s="23" t="s">
        <v>50</v>
      </c>
      <c r="C29" s="24" t="s">
        <v>15</v>
      </c>
      <c r="D29" s="69"/>
      <c r="E29" s="26"/>
      <c r="F29" s="26"/>
      <c r="G29" s="26">
        <f>10000+5000</f>
        <v>15000</v>
      </c>
      <c r="H29" s="26">
        <f>15000+20000</f>
        <v>35000</v>
      </c>
      <c r="I29" s="26">
        <v>55000</v>
      </c>
      <c r="J29" s="27">
        <v>80000</v>
      </c>
      <c r="K29" s="27">
        <v>10000</v>
      </c>
      <c r="L29" s="28"/>
      <c r="M29" s="28">
        <v>10000</v>
      </c>
      <c r="N29" s="27"/>
      <c r="O29" s="27"/>
      <c r="P29" s="27"/>
      <c r="Q29" s="27"/>
      <c r="R29" s="27"/>
      <c r="S29" s="20">
        <f t="shared" si="0"/>
        <v>205000</v>
      </c>
      <c r="T29" s="21"/>
      <c r="U29" s="21"/>
    </row>
    <row r="30" spans="1:21" ht="16.5" customHeight="1">
      <c r="A30" s="22"/>
      <c r="B30" s="23" t="s">
        <v>51</v>
      </c>
      <c r="C30" s="24" t="s">
        <v>15</v>
      </c>
      <c r="D30" s="69"/>
      <c r="E30" s="26"/>
      <c r="F30" s="26"/>
      <c r="G30" s="26"/>
      <c r="H30" s="26">
        <v>6600</v>
      </c>
      <c r="I30" s="26"/>
      <c r="J30" s="27">
        <v>5000</v>
      </c>
      <c r="K30" s="27">
        <v>5000</v>
      </c>
      <c r="L30" s="28">
        <v>4060</v>
      </c>
      <c r="M30" s="28">
        <v>8800</v>
      </c>
      <c r="N30" s="27">
        <v>12000</v>
      </c>
      <c r="O30" s="27">
        <v>6000</v>
      </c>
      <c r="P30" s="27"/>
      <c r="Q30" s="27"/>
      <c r="R30" s="27"/>
      <c r="S30" s="20">
        <f t="shared" si="0"/>
        <v>47460</v>
      </c>
      <c r="T30" s="21"/>
      <c r="U30" s="21"/>
    </row>
    <row r="31" spans="1:21" ht="16.5" customHeight="1">
      <c r="A31" s="22"/>
      <c r="B31" s="23" t="s">
        <v>52</v>
      </c>
      <c r="C31" s="24" t="s">
        <v>53</v>
      </c>
      <c r="D31" s="69"/>
      <c r="E31" s="26"/>
      <c r="F31" s="26">
        <v>3000</v>
      </c>
      <c r="G31" s="26"/>
      <c r="H31" s="26"/>
      <c r="I31" s="26"/>
      <c r="J31" s="27"/>
      <c r="K31" s="27"/>
      <c r="L31" s="28"/>
      <c r="M31" s="28"/>
      <c r="N31" s="27"/>
      <c r="O31" s="27"/>
      <c r="P31" s="27"/>
      <c r="Q31" s="27"/>
      <c r="R31" s="27"/>
      <c r="S31" s="20">
        <f t="shared" si="0"/>
        <v>3000</v>
      </c>
      <c r="T31" s="21"/>
      <c r="U31" s="21"/>
    </row>
    <row r="32" spans="1:21" ht="16.5" customHeight="1">
      <c r="A32" s="30"/>
      <c r="B32" s="31" t="s">
        <v>54</v>
      </c>
      <c r="C32" s="32" t="s">
        <v>15</v>
      </c>
      <c r="D32" s="46"/>
      <c r="E32" s="34"/>
      <c r="F32" s="47"/>
      <c r="G32" s="34"/>
      <c r="H32" s="47"/>
      <c r="I32" s="34"/>
      <c r="J32" s="35"/>
      <c r="K32" s="35"/>
      <c r="L32" s="36"/>
      <c r="M32" s="36">
        <v>10000</v>
      </c>
      <c r="N32" s="35">
        <v>11000</v>
      </c>
      <c r="O32" s="35"/>
      <c r="P32" s="35"/>
      <c r="Q32" s="35"/>
      <c r="R32" s="35"/>
      <c r="S32" s="20">
        <f t="shared" si="0"/>
        <v>21000</v>
      </c>
      <c r="T32" s="21"/>
      <c r="U32" s="21"/>
    </row>
    <row r="33" spans="1:21" ht="30" customHeight="1">
      <c r="A33" s="83" t="s">
        <v>55</v>
      </c>
      <c r="B33" s="70" t="s">
        <v>56</v>
      </c>
      <c r="C33" s="71" t="s">
        <v>15</v>
      </c>
      <c r="D33" s="84"/>
      <c r="E33" s="51"/>
      <c r="F33" s="85"/>
      <c r="G33" s="51"/>
      <c r="H33" s="85"/>
      <c r="I33" s="51"/>
      <c r="J33" s="52"/>
      <c r="K33" s="52"/>
      <c r="L33" s="53"/>
      <c r="M33" s="53"/>
      <c r="N33" s="52">
        <v>20000</v>
      </c>
      <c r="O33" s="52">
        <v>20000</v>
      </c>
      <c r="P33" s="52">
        <v>20000</v>
      </c>
      <c r="Q33" s="52">
        <v>30000</v>
      </c>
      <c r="R33" s="52">
        <v>30000</v>
      </c>
      <c r="S33" s="20">
        <f t="shared" si="0"/>
        <v>120000</v>
      </c>
      <c r="T33" s="21"/>
      <c r="U33" s="21"/>
    </row>
    <row r="34" spans="1:23" ht="17.25" customHeight="1">
      <c r="A34" s="86" t="s">
        <v>57</v>
      </c>
      <c r="B34" s="87" t="s">
        <v>58</v>
      </c>
      <c r="C34" s="88" t="s">
        <v>15</v>
      </c>
      <c r="D34" s="80"/>
      <c r="E34" s="17"/>
      <c r="F34" s="17"/>
      <c r="G34" s="17"/>
      <c r="H34" s="17"/>
      <c r="I34" s="17"/>
      <c r="J34" s="18"/>
      <c r="K34" s="18"/>
      <c r="L34" s="19">
        <v>15000</v>
      </c>
      <c r="M34" s="19">
        <v>20000</v>
      </c>
      <c r="N34" s="18">
        <v>20000</v>
      </c>
      <c r="O34" s="18">
        <v>20000</v>
      </c>
      <c r="P34" s="18">
        <v>20000</v>
      </c>
      <c r="Q34" s="18">
        <v>25000</v>
      </c>
      <c r="R34" s="18">
        <v>30000</v>
      </c>
      <c r="S34" s="20">
        <f t="shared" si="0"/>
        <v>150000</v>
      </c>
      <c r="T34" s="21"/>
      <c r="U34" s="21"/>
      <c r="W34" s="89"/>
    </row>
    <row r="35" spans="1:21" ht="14.25" customHeight="1">
      <c r="A35" s="90"/>
      <c r="B35" s="91"/>
      <c r="C35" s="92"/>
      <c r="D35" s="93"/>
      <c r="E35" s="94"/>
      <c r="F35" s="93"/>
      <c r="G35" s="95"/>
      <c r="H35" s="95"/>
      <c r="I35" s="95"/>
      <c r="J35" s="95"/>
      <c r="K35" s="95"/>
      <c r="L35" s="96"/>
      <c r="M35" s="93"/>
      <c r="N35" s="97"/>
      <c r="O35" s="98"/>
      <c r="P35" s="98"/>
      <c r="Q35" s="98"/>
      <c r="R35" s="98"/>
      <c r="S35" s="99"/>
      <c r="T35" s="97"/>
      <c r="U35" s="97"/>
    </row>
    <row r="36" spans="1:21" s="109" customFormat="1" ht="15">
      <c r="A36" s="100"/>
      <c r="B36" s="101"/>
      <c r="C36" s="102" t="s">
        <v>59</v>
      </c>
      <c r="D36" s="103">
        <f aca="true" t="shared" si="1" ref="D36:L36">SUM(D4:D34)</f>
        <v>11750</v>
      </c>
      <c r="E36" s="104">
        <f t="shared" si="1"/>
        <v>18750</v>
      </c>
      <c r="F36" s="105">
        <f t="shared" si="1"/>
        <v>51500</v>
      </c>
      <c r="G36" s="104">
        <f t="shared" si="1"/>
        <v>76000</v>
      </c>
      <c r="H36" s="105">
        <f t="shared" si="1"/>
        <v>141250</v>
      </c>
      <c r="I36" s="104">
        <f t="shared" si="1"/>
        <v>171000</v>
      </c>
      <c r="J36" s="106">
        <f t="shared" si="1"/>
        <v>229000</v>
      </c>
      <c r="K36" s="106">
        <f t="shared" si="1"/>
        <v>125200</v>
      </c>
      <c r="L36" s="106">
        <f t="shared" si="1"/>
        <v>163060</v>
      </c>
      <c r="M36" s="107">
        <f>SUM(M4:M35)</f>
        <v>185400</v>
      </c>
      <c r="N36" s="106">
        <f aca="true" t="shared" si="2" ref="N36:S36">SUM(N4:N34)</f>
        <v>155610</v>
      </c>
      <c r="O36" s="106">
        <f t="shared" si="2"/>
        <v>179000</v>
      </c>
      <c r="P36" s="106">
        <f t="shared" si="2"/>
        <v>147200</v>
      </c>
      <c r="Q36" s="106">
        <f t="shared" si="2"/>
        <v>215200</v>
      </c>
      <c r="R36" s="106">
        <f t="shared" si="2"/>
        <v>270315</v>
      </c>
      <c r="S36" s="106">
        <f t="shared" si="2"/>
        <v>2140235</v>
      </c>
      <c r="T36" s="108"/>
      <c r="U36" s="108"/>
    </row>
    <row r="37" ht="15">
      <c r="A37" s="110"/>
    </row>
    <row r="38" spans="1:19" ht="16.5">
      <c r="A38" s="111"/>
      <c r="I38" s="112"/>
      <c r="N38" s="1"/>
      <c r="S38" s="113"/>
    </row>
    <row r="39" ht="15">
      <c r="A39" s="111"/>
    </row>
  </sheetData>
  <sheetProtection selectLockedCells="1" selectUnlockedCells="1"/>
  <mergeCells count="1">
    <mergeCell ref="B1:J1"/>
  </mergeCells>
  <printOptions/>
  <pageMargins left="0.39375" right="0.39375" top="0.39375" bottom="0.39375" header="0.5118055555555555" footer="0.5118055555555555"/>
  <pageSetup horizontalDpi="300" verticalDpi="300" orientation="landscape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5"/>
  <sheetViews>
    <sheetView zoomScale="81" zoomScaleNormal="81" workbookViewId="0" topLeftCell="A1">
      <selection activeCell="J37" sqref="J37"/>
    </sheetView>
  </sheetViews>
  <sheetFormatPr defaultColWidth="11.421875" defaultRowHeight="12.75"/>
  <cols>
    <col min="1" max="1" width="13.8515625" style="0" customWidth="1"/>
    <col min="2" max="2" width="40.421875" style="0" customWidth="1"/>
    <col min="3" max="3" width="20.421875" style="0" customWidth="1"/>
    <col min="4" max="12" width="10.28125" style="0" customWidth="1"/>
    <col min="13" max="13" width="15.00390625" style="0" customWidth="1"/>
  </cols>
  <sheetData>
    <row r="1" spans="2:12" s="1" customFormat="1" ht="27" customHeight="1">
      <c r="B1" s="221" t="s">
        <v>60</v>
      </c>
      <c r="C1" s="221"/>
      <c r="D1" s="221"/>
      <c r="E1" s="221"/>
      <c r="F1" s="221"/>
      <c r="G1" s="221"/>
      <c r="H1" s="221"/>
      <c r="I1" s="221"/>
      <c r="J1" s="221"/>
      <c r="L1" s="114" t="s">
        <v>61</v>
      </c>
    </row>
    <row r="2" spans="2:9" s="1" customFormat="1" ht="16.5">
      <c r="B2" s="4"/>
      <c r="C2" s="4"/>
      <c r="D2" s="4"/>
      <c r="E2" s="4"/>
      <c r="F2" s="4"/>
      <c r="G2" s="4"/>
      <c r="H2" s="4"/>
      <c r="I2" s="4"/>
    </row>
    <row r="3" spans="2:13" ht="16.5" customHeight="1">
      <c r="B3" s="222" t="s">
        <v>62</v>
      </c>
      <c r="C3" s="222"/>
      <c r="D3" s="223">
        <v>2004</v>
      </c>
      <c r="E3" s="224">
        <v>2005</v>
      </c>
      <c r="F3" s="224">
        <v>2006</v>
      </c>
      <c r="G3" s="224">
        <v>2007</v>
      </c>
      <c r="H3" s="224">
        <v>2008</v>
      </c>
      <c r="I3" s="224">
        <v>2009</v>
      </c>
      <c r="J3" s="224">
        <v>2010</v>
      </c>
      <c r="K3" s="217">
        <v>2011</v>
      </c>
      <c r="L3" s="218">
        <v>2012</v>
      </c>
      <c r="M3" s="219" t="s">
        <v>63</v>
      </c>
    </row>
    <row r="4" spans="2:14" s="5" customFormat="1" ht="15">
      <c r="B4" s="115" t="s">
        <v>2</v>
      </c>
      <c r="C4" s="116" t="s">
        <v>3</v>
      </c>
      <c r="D4" s="223"/>
      <c r="E4" s="224"/>
      <c r="F4" s="224"/>
      <c r="G4" s="224"/>
      <c r="H4" s="224"/>
      <c r="I4" s="224"/>
      <c r="J4" s="224"/>
      <c r="K4" s="217"/>
      <c r="L4" s="218"/>
      <c r="M4" s="219"/>
      <c r="N4" s="117"/>
    </row>
    <row r="5" spans="1:14" ht="16.5" customHeight="1">
      <c r="A5" s="13" t="s">
        <v>9</v>
      </c>
      <c r="B5" s="14" t="s">
        <v>10</v>
      </c>
      <c r="C5" s="15" t="s">
        <v>11</v>
      </c>
      <c r="D5" s="16">
        <v>5000</v>
      </c>
      <c r="E5" s="17">
        <v>5000</v>
      </c>
      <c r="F5" s="17"/>
      <c r="G5" s="17"/>
      <c r="H5" s="17"/>
      <c r="I5" s="17"/>
      <c r="J5" s="18"/>
      <c r="K5" s="18"/>
      <c r="L5" s="19"/>
      <c r="M5" s="118">
        <f aca="true" t="shared" si="0" ref="M5:M30">SUM(D5:L5)</f>
        <v>10000</v>
      </c>
      <c r="N5" s="21"/>
    </row>
    <row r="6" spans="1:14" ht="16.5" customHeight="1">
      <c r="A6" s="22"/>
      <c r="B6" s="23" t="s">
        <v>12</v>
      </c>
      <c r="C6" s="24" t="s">
        <v>13</v>
      </c>
      <c r="D6" s="25"/>
      <c r="E6" s="26"/>
      <c r="F6" s="26">
        <v>5000</v>
      </c>
      <c r="G6" s="26">
        <f>12500+3500</f>
        <v>16000</v>
      </c>
      <c r="H6" s="26">
        <f>10000+6000</f>
        <v>16000</v>
      </c>
      <c r="I6" s="26">
        <f>8000+8000</f>
        <v>16000</v>
      </c>
      <c r="J6" s="27">
        <v>20000</v>
      </c>
      <c r="K6" s="27"/>
      <c r="L6" s="28"/>
      <c r="M6" s="118">
        <f t="shared" si="0"/>
        <v>73000</v>
      </c>
      <c r="N6" s="21"/>
    </row>
    <row r="7" spans="1:14" ht="16.5" customHeight="1">
      <c r="A7" s="22"/>
      <c r="B7" s="23" t="s">
        <v>14</v>
      </c>
      <c r="C7" s="24" t="s">
        <v>15</v>
      </c>
      <c r="D7" s="25"/>
      <c r="E7" s="26">
        <v>7500</v>
      </c>
      <c r="F7" s="26">
        <v>4000</v>
      </c>
      <c r="G7" s="26">
        <f>10000+10000</f>
        <v>20000</v>
      </c>
      <c r="H7" s="26">
        <f>10000+10000</f>
        <v>20000</v>
      </c>
      <c r="I7" s="26">
        <f>10000+10000</f>
        <v>20000</v>
      </c>
      <c r="J7" s="27">
        <v>20000</v>
      </c>
      <c r="K7" s="27">
        <v>20000</v>
      </c>
      <c r="L7" s="28">
        <v>20000</v>
      </c>
      <c r="M7" s="118">
        <f t="shared" si="0"/>
        <v>131500</v>
      </c>
      <c r="N7" s="21"/>
    </row>
    <row r="8" spans="1:14" ht="16.5" customHeight="1">
      <c r="A8" s="22"/>
      <c r="B8" s="23" t="s">
        <v>64</v>
      </c>
      <c r="C8" s="29" t="s">
        <v>17</v>
      </c>
      <c r="D8" s="25"/>
      <c r="E8" s="26"/>
      <c r="F8" s="26"/>
      <c r="G8" s="26"/>
      <c r="H8" s="26"/>
      <c r="I8" s="26"/>
      <c r="J8" s="27">
        <v>4000</v>
      </c>
      <c r="K8" s="27">
        <v>4000</v>
      </c>
      <c r="L8" s="28">
        <v>2000</v>
      </c>
      <c r="M8" s="118">
        <f t="shared" si="0"/>
        <v>10000</v>
      </c>
      <c r="N8" s="21"/>
    </row>
    <row r="9" spans="1:14" ht="16.5" customHeight="1">
      <c r="A9" s="30"/>
      <c r="B9" s="31" t="s">
        <v>18</v>
      </c>
      <c r="C9" s="32" t="s">
        <v>19</v>
      </c>
      <c r="D9" s="33"/>
      <c r="E9" s="34"/>
      <c r="F9" s="34"/>
      <c r="G9" s="34"/>
      <c r="H9" s="34">
        <v>10000</v>
      </c>
      <c r="I9" s="34">
        <v>20000</v>
      </c>
      <c r="J9" s="35">
        <v>20000</v>
      </c>
      <c r="K9" s="35">
        <v>20000</v>
      </c>
      <c r="L9" s="36">
        <v>20000</v>
      </c>
      <c r="M9" s="118">
        <f t="shared" si="0"/>
        <v>90000</v>
      </c>
      <c r="N9" s="21"/>
    </row>
    <row r="10" spans="1:14" ht="16.5" customHeight="1">
      <c r="A10" s="119"/>
      <c r="B10" s="38" t="s">
        <v>30</v>
      </c>
      <c r="C10" s="120" t="s">
        <v>31</v>
      </c>
      <c r="D10" s="80">
        <v>3750</v>
      </c>
      <c r="E10" s="17"/>
      <c r="F10" s="17"/>
      <c r="G10" s="17"/>
      <c r="H10" s="17"/>
      <c r="I10" s="17"/>
      <c r="J10" s="18"/>
      <c r="K10" s="42"/>
      <c r="L10" s="44"/>
      <c r="M10" s="118">
        <f t="shared" si="0"/>
        <v>3750</v>
      </c>
      <c r="N10" s="21"/>
    </row>
    <row r="11" spans="1:14" ht="16.5" customHeight="1">
      <c r="A11" s="68" t="s">
        <v>32</v>
      </c>
      <c r="B11" s="23" t="s">
        <v>33</v>
      </c>
      <c r="C11" s="24" t="s">
        <v>34</v>
      </c>
      <c r="D11" s="69"/>
      <c r="E11" s="26">
        <v>2700</v>
      </c>
      <c r="F11" s="26"/>
      <c r="G11" s="26"/>
      <c r="H11" s="26">
        <v>-1350</v>
      </c>
      <c r="I11" s="26"/>
      <c r="J11" s="27"/>
      <c r="K11" s="27"/>
      <c r="L11" s="28"/>
      <c r="M11" s="118">
        <f t="shared" si="0"/>
        <v>1350</v>
      </c>
      <c r="N11" s="21"/>
    </row>
    <row r="12" spans="1:14" ht="16.5" customHeight="1">
      <c r="A12" s="68"/>
      <c r="B12" s="38" t="s">
        <v>35</v>
      </c>
      <c r="C12" s="39" t="s">
        <v>36</v>
      </c>
      <c r="D12" s="69"/>
      <c r="E12" s="26"/>
      <c r="F12" s="26">
        <f>7500+7500</f>
        <v>15000</v>
      </c>
      <c r="G12" s="26">
        <f>10000+10000</f>
        <v>20000</v>
      </c>
      <c r="H12" s="26">
        <f>10000+10000</f>
        <v>20000</v>
      </c>
      <c r="I12" s="26">
        <v>10000</v>
      </c>
      <c r="J12" s="27">
        <v>20000</v>
      </c>
      <c r="K12" s="42">
        <v>25000</v>
      </c>
      <c r="L12" s="44">
        <v>25000</v>
      </c>
      <c r="M12" s="118">
        <f t="shared" si="0"/>
        <v>135000</v>
      </c>
      <c r="N12" s="21"/>
    </row>
    <row r="13" spans="1:14" ht="16.5" customHeight="1">
      <c r="A13" s="68"/>
      <c r="B13" s="23" t="s">
        <v>37</v>
      </c>
      <c r="C13" s="24" t="s">
        <v>36</v>
      </c>
      <c r="D13" s="69"/>
      <c r="E13" s="26"/>
      <c r="F13" s="26"/>
      <c r="G13" s="26"/>
      <c r="H13" s="26">
        <v>10000</v>
      </c>
      <c r="I13" s="26">
        <v>20000</v>
      </c>
      <c r="J13" s="27">
        <v>35000</v>
      </c>
      <c r="K13" s="27">
        <v>25000</v>
      </c>
      <c r="L13" s="28">
        <v>12500</v>
      </c>
      <c r="M13" s="118">
        <f t="shared" si="0"/>
        <v>102500</v>
      </c>
      <c r="N13" s="21"/>
    </row>
    <row r="14" spans="1:14" ht="16.5" customHeight="1">
      <c r="A14" s="68"/>
      <c r="B14" s="70" t="s">
        <v>38</v>
      </c>
      <c r="C14" s="71" t="s">
        <v>36</v>
      </c>
      <c r="D14" s="69"/>
      <c r="E14" s="26"/>
      <c r="F14" s="26"/>
      <c r="G14" s="26"/>
      <c r="H14" s="26">
        <v>10000</v>
      </c>
      <c r="I14" s="26">
        <f>20000+10000</f>
        <v>30000</v>
      </c>
      <c r="J14" s="27">
        <v>20000</v>
      </c>
      <c r="K14" s="27"/>
      <c r="L14" s="28"/>
      <c r="M14" s="118">
        <f t="shared" si="0"/>
        <v>60000</v>
      </c>
      <c r="N14" s="21"/>
    </row>
    <row r="15" spans="1:14" ht="16.5" customHeight="1">
      <c r="A15" s="68"/>
      <c r="B15" s="23" t="s">
        <v>43</v>
      </c>
      <c r="C15" s="24" t="s">
        <v>44</v>
      </c>
      <c r="D15" s="72"/>
      <c r="E15" s="73"/>
      <c r="F15" s="73"/>
      <c r="G15" s="73"/>
      <c r="H15" s="73"/>
      <c r="I15" s="73"/>
      <c r="J15" s="74"/>
      <c r="K15" s="27">
        <f>5000+6200</f>
        <v>11200</v>
      </c>
      <c r="L15" s="28">
        <v>22000</v>
      </c>
      <c r="M15" s="118">
        <f t="shared" si="0"/>
        <v>33200</v>
      </c>
      <c r="N15" s="21"/>
    </row>
    <row r="16" spans="1:14" ht="21.75" customHeight="1">
      <c r="A16" s="75"/>
      <c r="B16" s="76" t="s">
        <v>65</v>
      </c>
      <c r="C16" s="39" t="s">
        <v>46</v>
      </c>
      <c r="D16" s="72"/>
      <c r="E16" s="73"/>
      <c r="F16" s="73">
        <v>20000</v>
      </c>
      <c r="G16" s="73"/>
      <c r="H16" s="73">
        <v>10000</v>
      </c>
      <c r="I16" s="73"/>
      <c r="J16" s="74"/>
      <c r="K16" s="74"/>
      <c r="L16" s="43"/>
      <c r="M16" s="118">
        <f t="shared" si="0"/>
        <v>30000</v>
      </c>
      <c r="N16" s="21"/>
    </row>
    <row r="17" spans="1:14" ht="16.5" customHeight="1">
      <c r="A17" s="77"/>
      <c r="B17" s="78" t="s">
        <v>47</v>
      </c>
      <c r="C17" s="79" t="s">
        <v>48</v>
      </c>
      <c r="D17" s="80">
        <v>3000</v>
      </c>
      <c r="E17" s="17">
        <v>3550</v>
      </c>
      <c r="F17" s="17">
        <f>2250+2250</f>
        <v>4500</v>
      </c>
      <c r="G17" s="17">
        <v>5000</v>
      </c>
      <c r="H17" s="17">
        <v>5000</v>
      </c>
      <c r="I17" s="17"/>
      <c r="J17" s="18">
        <v>5000</v>
      </c>
      <c r="K17" s="81">
        <v>5000</v>
      </c>
      <c r="L17" s="82">
        <v>2500</v>
      </c>
      <c r="M17" s="118">
        <f t="shared" si="0"/>
        <v>33550</v>
      </c>
      <c r="N17" s="21"/>
    </row>
    <row r="18" spans="1:14" ht="16.5" customHeight="1">
      <c r="A18" s="37" t="s">
        <v>49</v>
      </c>
      <c r="B18" s="23" t="s">
        <v>50</v>
      </c>
      <c r="C18" s="24" t="s">
        <v>15</v>
      </c>
      <c r="D18" s="69"/>
      <c r="E18" s="26"/>
      <c r="F18" s="26"/>
      <c r="G18" s="26">
        <f>10000+5000</f>
        <v>15000</v>
      </c>
      <c r="H18" s="26">
        <f>15000+20000</f>
        <v>35000</v>
      </c>
      <c r="I18" s="26">
        <v>25000</v>
      </c>
      <c r="J18" s="27">
        <v>50000</v>
      </c>
      <c r="K18" s="27">
        <v>10000</v>
      </c>
      <c r="L18" s="28"/>
      <c r="M18" s="118">
        <f t="shared" si="0"/>
        <v>135000</v>
      </c>
      <c r="N18" s="21"/>
    </row>
    <row r="19" spans="1:14" ht="16.5" customHeight="1">
      <c r="A19" s="22"/>
      <c r="B19" s="38" t="s">
        <v>66</v>
      </c>
      <c r="C19" s="39" t="s">
        <v>15</v>
      </c>
      <c r="D19" s="69"/>
      <c r="E19" s="26"/>
      <c r="F19" s="26"/>
      <c r="G19" s="26"/>
      <c r="H19" s="26"/>
      <c r="I19" s="26">
        <v>15000</v>
      </c>
      <c r="J19" s="27">
        <v>10000</v>
      </c>
      <c r="K19" s="42"/>
      <c r="L19" s="44"/>
      <c r="M19" s="118">
        <f t="shared" si="0"/>
        <v>25000</v>
      </c>
      <c r="N19" s="21"/>
    </row>
    <row r="20" spans="1:14" ht="16.5" customHeight="1">
      <c r="A20" s="22"/>
      <c r="B20" s="23" t="s">
        <v>67</v>
      </c>
      <c r="C20" s="24" t="s">
        <v>15</v>
      </c>
      <c r="D20" s="69"/>
      <c r="E20" s="26"/>
      <c r="F20" s="26"/>
      <c r="G20" s="26"/>
      <c r="H20" s="26"/>
      <c r="I20" s="26">
        <v>15000</v>
      </c>
      <c r="J20" s="27">
        <v>10000</v>
      </c>
      <c r="K20" s="27"/>
      <c r="L20" s="28"/>
      <c r="M20" s="118">
        <f t="shared" si="0"/>
        <v>25000</v>
      </c>
      <c r="N20" s="21"/>
    </row>
    <row r="21" spans="1:14" ht="16.5" customHeight="1">
      <c r="A21" s="22"/>
      <c r="B21" s="38" t="s">
        <v>68</v>
      </c>
      <c r="C21" s="39" t="s">
        <v>15</v>
      </c>
      <c r="D21" s="69"/>
      <c r="E21" s="26"/>
      <c r="F21" s="26"/>
      <c r="G21" s="26"/>
      <c r="H21" s="26"/>
      <c r="I21" s="26"/>
      <c r="J21" s="27">
        <v>10000</v>
      </c>
      <c r="K21" s="42"/>
      <c r="L21" s="44"/>
      <c r="M21" s="118">
        <f t="shared" si="0"/>
        <v>10000</v>
      </c>
      <c r="N21" s="21"/>
    </row>
    <row r="22" spans="1:14" ht="16.5" customHeight="1">
      <c r="A22" s="22"/>
      <c r="B22" s="23" t="s">
        <v>69</v>
      </c>
      <c r="C22" s="24" t="s">
        <v>15</v>
      </c>
      <c r="D22" s="69"/>
      <c r="E22" s="26"/>
      <c r="F22" s="26"/>
      <c r="G22" s="26"/>
      <c r="H22" s="26">
        <v>6600</v>
      </c>
      <c r="I22" s="26"/>
      <c r="J22" s="27">
        <v>5000</v>
      </c>
      <c r="K22" s="27">
        <v>5000</v>
      </c>
      <c r="L22" s="28">
        <v>4060</v>
      </c>
      <c r="M22" s="118">
        <f t="shared" si="0"/>
        <v>20660</v>
      </c>
      <c r="N22" s="21"/>
    </row>
    <row r="23" spans="1:14" ht="16.5" customHeight="1">
      <c r="A23" s="22"/>
      <c r="B23" s="23" t="s">
        <v>52</v>
      </c>
      <c r="C23" s="24" t="s">
        <v>53</v>
      </c>
      <c r="D23" s="69"/>
      <c r="E23" s="26"/>
      <c r="F23" s="26">
        <v>3000</v>
      </c>
      <c r="G23" s="26"/>
      <c r="H23" s="26"/>
      <c r="I23" s="26"/>
      <c r="J23" s="27"/>
      <c r="K23" s="27"/>
      <c r="L23" s="28"/>
      <c r="M23" s="118">
        <f t="shared" si="0"/>
        <v>3000</v>
      </c>
      <c r="N23" s="21"/>
    </row>
    <row r="24" spans="1:14" ht="16.5" customHeight="1">
      <c r="A24" s="22"/>
      <c r="B24" s="23" t="s">
        <v>70</v>
      </c>
      <c r="C24" s="24" t="s">
        <v>15</v>
      </c>
      <c r="D24" s="121"/>
      <c r="E24" s="26"/>
      <c r="F24" s="122"/>
      <c r="G24" s="26"/>
      <c r="H24" s="122"/>
      <c r="I24" s="26"/>
      <c r="J24" s="27"/>
      <c r="K24" s="27"/>
      <c r="L24" s="28"/>
      <c r="M24" s="118">
        <f t="shared" si="0"/>
        <v>0</v>
      </c>
      <c r="N24" s="21"/>
    </row>
    <row r="25" spans="1:14" ht="16.5" customHeight="1">
      <c r="A25" s="30"/>
      <c r="B25" s="31" t="s">
        <v>71</v>
      </c>
      <c r="C25" s="32" t="s">
        <v>15</v>
      </c>
      <c r="D25" s="46"/>
      <c r="E25" s="34"/>
      <c r="F25" s="47"/>
      <c r="G25" s="34"/>
      <c r="H25" s="47"/>
      <c r="I25" s="34"/>
      <c r="J25" s="35"/>
      <c r="K25" s="35"/>
      <c r="L25" s="36"/>
      <c r="M25" s="118">
        <f t="shared" si="0"/>
        <v>0</v>
      </c>
      <c r="N25" s="21"/>
    </row>
    <row r="26" spans="1:14" ht="16.5" customHeight="1">
      <c r="A26" s="37" t="s">
        <v>20</v>
      </c>
      <c r="B26" s="38" t="s">
        <v>21</v>
      </c>
      <c r="C26" s="39" t="s">
        <v>15</v>
      </c>
      <c r="D26" s="40"/>
      <c r="E26" s="41"/>
      <c r="F26" s="21"/>
      <c r="G26" s="41"/>
      <c r="H26" s="21"/>
      <c r="I26" s="41"/>
      <c r="J26" s="42"/>
      <c r="K26" s="74"/>
      <c r="L26" s="43">
        <v>30000</v>
      </c>
      <c r="M26" s="118">
        <f t="shared" si="0"/>
        <v>30000</v>
      </c>
      <c r="N26" s="21"/>
    </row>
    <row r="27" spans="1:14" ht="16.5" customHeight="1">
      <c r="A27" s="22"/>
      <c r="B27" s="123" t="s">
        <v>72</v>
      </c>
      <c r="C27" s="24"/>
      <c r="D27" s="121"/>
      <c r="E27" s="26"/>
      <c r="F27" s="122"/>
      <c r="G27" s="26"/>
      <c r="H27" s="122"/>
      <c r="I27" s="26"/>
      <c r="J27" s="27"/>
      <c r="K27" s="27"/>
      <c r="L27" s="28"/>
      <c r="M27" s="118">
        <f t="shared" si="0"/>
        <v>0</v>
      </c>
      <c r="N27" s="21"/>
    </row>
    <row r="28" spans="1:16" ht="17.25" customHeight="1">
      <c r="A28" s="124"/>
      <c r="B28" s="31" t="s">
        <v>72</v>
      </c>
      <c r="C28" s="32"/>
      <c r="D28" s="125"/>
      <c r="E28" s="34"/>
      <c r="F28" s="34"/>
      <c r="G28" s="34"/>
      <c r="H28" s="34"/>
      <c r="I28" s="34"/>
      <c r="J28" s="35"/>
      <c r="K28" s="35"/>
      <c r="L28" s="36"/>
      <c r="M28" s="118">
        <f t="shared" si="0"/>
        <v>0</v>
      </c>
      <c r="N28" s="21"/>
      <c r="P28" s="89"/>
    </row>
    <row r="29" spans="1:16" ht="17.25" customHeight="1">
      <c r="A29" s="220" t="s">
        <v>73</v>
      </c>
      <c r="B29" s="87" t="s">
        <v>58</v>
      </c>
      <c r="C29" s="88" t="s">
        <v>15</v>
      </c>
      <c r="D29" s="80"/>
      <c r="E29" s="17"/>
      <c r="F29" s="17"/>
      <c r="G29" s="17"/>
      <c r="H29" s="17"/>
      <c r="I29" s="17"/>
      <c r="J29" s="18"/>
      <c r="K29" s="18"/>
      <c r="L29" s="19">
        <v>15000</v>
      </c>
      <c r="M29" s="118">
        <f t="shared" si="0"/>
        <v>15000</v>
      </c>
      <c r="N29" s="21"/>
      <c r="P29" s="89"/>
    </row>
    <row r="30" spans="1:16" ht="17.25" customHeight="1">
      <c r="A30" s="220"/>
      <c r="B30" s="126" t="s">
        <v>26</v>
      </c>
      <c r="C30" s="127" t="s">
        <v>15</v>
      </c>
      <c r="D30" s="128"/>
      <c r="E30" s="129"/>
      <c r="F30" s="129"/>
      <c r="G30" s="129"/>
      <c r="H30" s="129"/>
      <c r="I30" s="129"/>
      <c r="J30" s="130"/>
      <c r="K30" s="130"/>
      <c r="L30" s="131">
        <v>10000</v>
      </c>
      <c r="M30" s="118">
        <f t="shared" si="0"/>
        <v>10000</v>
      </c>
      <c r="N30" s="21"/>
      <c r="P30" s="89"/>
    </row>
    <row r="31" spans="1:14" ht="8.25" customHeight="1">
      <c r="A31" s="132"/>
      <c r="B31" s="133"/>
      <c r="C31" s="133"/>
      <c r="D31" s="97"/>
      <c r="E31" s="97"/>
      <c r="F31" s="97"/>
      <c r="G31" s="97"/>
      <c r="H31" s="97"/>
      <c r="I31" s="97"/>
      <c r="J31" s="97"/>
      <c r="K31" s="97"/>
      <c r="L31" s="97"/>
      <c r="M31" s="134"/>
      <c r="N31" s="21"/>
    </row>
    <row r="32" spans="1:13" s="109" customFormat="1" ht="15.75">
      <c r="A32" s="135"/>
      <c r="B32" s="136"/>
      <c r="C32" s="137" t="s">
        <v>59</v>
      </c>
      <c r="D32" s="138">
        <f aca="true" t="shared" si="1" ref="D32:M32">SUM(D5:D30)</f>
        <v>11750</v>
      </c>
      <c r="E32" s="139">
        <f t="shared" si="1"/>
        <v>18750</v>
      </c>
      <c r="F32" s="140">
        <f t="shared" si="1"/>
        <v>51500</v>
      </c>
      <c r="G32" s="139">
        <f t="shared" si="1"/>
        <v>76000</v>
      </c>
      <c r="H32" s="140">
        <f t="shared" si="1"/>
        <v>141250</v>
      </c>
      <c r="I32" s="139">
        <f t="shared" si="1"/>
        <v>171000</v>
      </c>
      <c r="J32" s="141">
        <f t="shared" si="1"/>
        <v>229000</v>
      </c>
      <c r="K32" s="141">
        <f t="shared" si="1"/>
        <v>125200</v>
      </c>
      <c r="L32" s="142">
        <f t="shared" si="1"/>
        <v>163060</v>
      </c>
      <c r="M32" s="143">
        <f t="shared" si="1"/>
        <v>987510</v>
      </c>
    </row>
    <row r="33" ht="15.75">
      <c r="A33" s="110"/>
    </row>
    <row r="34" spans="1:12" ht="15.75">
      <c r="A34" s="111"/>
      <c r="L34" s="112"/>
    </row>
    <row r="35" spans="1:13" ht="15.75">
      <c r="A35" s="111"/>
      <c r="M35" s="21"/>
    </row>
  </sheetData>
  <sheetProtection selectLockedCells="1" selectUnlockedCells="1"/>
  <mergeCells count="13">
    <mergeCell ref="H3:H4"/>
    <mergeCell ref="I3:I4"/>
    <mergeCell ref="J3:J4"/>
    <mergeCell ref="K3:K4"/>
    <mergeCell ref="L3:L4"/>
    <mergeCell ref="M3:M4"/>
    <mergeCell ref="A29:A30"/>
    <mergeCell ref="B1:J1"/>
    <mergeCell ref="B3:C3"/>
    <mergeCell ref="D3:D4"/>
    <mergeCell ref="E3:E4"/>
    <mergeCell ref="F3:F4"/>
    <mergeCell ref="G3:G4"/>
  </mergeCells>
  <printOptions horizontalCentered="1" verticalCentered="1"/>
  <pageMargins left="0" right="0" top="0" bottom="0" header="0.5118055555555555" footer="0.5118055555555555"/>
  <pageSetup fitToHeight="1" fitToWidth="1" horizontalDpi="300" verticalDpi="300" orientation="landscape" paperSize="9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="81" zoomScaleNormal="81" workbookViewId="0" topLeftCell="A1">
      <selection activeCell="G15" sqref="G15"/>
    </sheetView>
  </sheetViews>
  <sheetFormatPr defaultColWidth="11.421875" defaultRowHeight="12.75"/>
  <cols>
    <col min="1" max="1" width="14.00390625" style="0" customWidth="1"/>
    <col min="2" max="2" width="40.421875" style="0" customWidth="1"/>
    <col min="3" max="3" width="32.28125" style="0" customWidth="1"/>
    <col min="4" max="4" width="17.7109375" style="0" customWidth="1"/>
    <col min="8" max="8" width="12.28125" style="0" customWidth="1"/>
    <col min="9" max="9" width="11.140625" style="0" customWidth="1"/>
    <col min="10" max="10" width="11.7109375" style="0" customWidth="1"/>
    <col min="11" max="11" width="15.8515625" style="0" customWidth="1"/>
  </cols>
  <sheetData>
    <row r="1" spans="1:11" ht="31.5" customHeight="1">
      <c r="A1" s="5"/>
      <c r="B1" s="6" t="s">
        <v>2</v>
      </c>
      <c r="C1" s="7" t="s">
        <v>3</v>
      </c>
      <c r="D1" s="7" t="s">
        <v>74</v>
      </c>
      <c r="E1" s="7">
        <v>2013</v>
      </c>
      <c r="F1" s="144">
        <v>2014</v>
      </c>
      <c r="G1" s="145">
        <v>2015</v>
      </c>
      <c r="H1" s="146">
        <v>2016</v>
      </c>
      <c r="I1" s="147">
        <v>2017</v>
      </c>
      <c r="J1" s="148" t="s">
        <v>7</v>
      </c>
      <c r="K1" s="149" t="s">
        <v>75</v>
      </c>
    </row>
    <row r="2" spans="1:11" ht="15.75" customHeight="1">
      <c r="A2" s="13" t="s">
        <v>9</v>
      </c>
      <c r="B2" s="14" t="s">
        <v>10</v>
      </c>
      <c r="C2" s="15" t="s">
        <v>11</v>
      </c>
      <c r="D2" s="150">
        <f>'2004 2012'!M5</f>
        <v>10000</v>
      </c>
      <c r="E2" s="19"/>
      <c r="F2" s="18"/>
      <c r="G2" s="151"/>
      <c r="H2" s="152"/>
      <c r="I2" s="80"/>
      <c r="J2" s="153"/>
      <c r="K2" s="154">
        <f>SUM(D2:J2)</f>
        <v>10000</v>
      </c>
    </row>
    <row r="3" spans="1:11" ht="15.75" customHeight="1">
      <c r="A3" s="22"/>
      <c r="B3" s="23" t="s">
        <v>12</v>
      </c>
      <c r="C3" s="24" t="s">
        <v>13</v>
      </c>
      <c r="D3" s="150">
        <f>'2004 2012'!M6</f>
        <v>73000</v>
      </c>
      <c r="E3" s="28"/>
      <c r="F3" s="27"/>
      <c r="G3" s="121"/>
      <c r="H3" s="155"/>
      <c r="I3" s="69"/>
      <c r="J3" s="153"/>
      <c r="K3" s="154">
        <f>SUM(D3:J3)</f>
        <v>73000</v>
      </c>
    </row>
    <row r="4" spans="1:11" ht="15.75" customHeight="1">
      <c r="A4" s="22"/>
      <c r="B4" s="23" t="s">
        <v>14</v>
      </c>
      <c r="C4" s="24" t="s">
        <v>15</v>
      </c>
      <c r="D4" s="150">
        <f>'2004 2012'!M7</f>
        <v>131500</v>
      </c>
      <c r="E4" s="28">
        <v>10000</v>
      </c>
      <c r="F4" s="27"/>
      <c r="G4" s="121"/>
      <c r="H4" s="155"/>
      <c r="I4" s="69"/>
      <c r="J4" s="153"/>
      <c r="K4" s="154">
        <f>SUM(D4:J4)</f>
        <v>141500</v>
      </c>
    </row>
    <row r="5" spans="1:11" ht="15.75" customHeight="1">
      <c r="A5" s="22"/>
      <c r="B5" s="23" t="s">
        <v>64</v>
      </c>
      <c r="C5" s="29" t="s">
        <v>17</v>
      </c>
      <c r="D5" s="150">
        <f>'2004 2012'!M8</f>
        <v>10000</v>
      </c>
      <c r="E5" s="28">
        <v>6800</v>
      </c>
      <c r="F5" s="27">
        <v>3000</v>
      </c>
      <c r="G5" s="155">
        <v>10000</v>
      </c>
      <c r="I5" s="156"/>
      <c r="J5" s="153"/>
      <c r="K5" s="154">
        <f>SUM(D5:J5)</f>
        <v>29800</v>
      </c>
    </row>
    <row r="6" spans="1:11" ht="15.75" customHeight="1">
      <c r="A6" s="22"/>
      <c r="B6" s="23" t="s">
        <v>76</v>
      </c>
      <c r="C6" s="29"/>
      <c r="D6" s="150"/>
      <c r="E6" s="28"/>
      <c r="F6" s="27"/>
      <c r="G6" s="121"/>
      <c r="H6" s="155">
        <v>4000</v>
      </c>
      <c r="I6" s="156"/>
      <c r="J6" s="153">
        <v>10000</v>
      </c>
      <c r="K6" s="154"/>
    </row>
    <row r="7" spans="1:11" ht="15.75" customHeight="1">
      <c r="A7" s="30"/>
      <c r="B7" s="31" t="s">
        <v>18</v>
      </c>
      <c r="C7" s="32" t="s">
        <v>19</v>
      </c>
      <c r="D7" s="150">
        <f>'2004 2012'!M9</f>
        <v>90000</v>
      </c>
      <c r="E7" s="36"/>
      <c r="F7" s="35"/>
      <c r="G7" s="46"/>
      <c r="H7" s="157"/>
      <c r="I7" s="125"/>
      <c r="J7" s="153"/>
      <c r="K7" s="154">
        <f aca="true" t="shared" si="0" ref="K7:K32">SUM(D7:J7)</f>
        <v>90000</v>
      </c>
    </row>
    <row r="8" spans="1:11" ht="16.5" customHeight="1">
      <c r="A8" s="37" t="s">
        <v>20</v>
      </c>
      <c r="B8" s="38" t="s">
        <v>21</v>
      </c>
      <c r="C8" s="39" t="s">
        <v>15</v>
      </c>
      <c r="D8" s="150">
        <f>'2004 2012'!M26</f>
        <v>30000</v>
      </c>
      <c r="E8" s="44">
        <v>20000</v>
      </c>
      <c r="F8" s="42">
        <v>15000</v>
      </c>
      <c r="G8" s="40">
        <v>15000</v>
      </c>
      <c r="H8" s="158">
        <v>15000</v>
      </c>
      <c r="I8" s="73">
        <v>15000</v>
      </c>
      <c r="J8" s="159">
        <v>25000</v>
      </c>
      <c r="K8" s="154">
        <f t="shared" si="0"/>
        <v>135000</v>
      </c>
    </row>
    <row r="9" spans="1:11" ht="21.75" customHeight="1">
      <c r="A9" s="22"/>
      <c r="B9" s="160" t="s">
        <v>22</v>
      </c>
      <c r="C9" s="160" t="s">
        <v>17</v>
      </c>
      <c r="D9" s="161"/>
      <c r="E9" s="162">
        <v>5000</v>
      </c>
      <c r="F9" s="162">
        <v>7500</v>
      </c>
      <c r="G9" s="162">
        <v>5000</v>
      </c>
      <c r="H9" s="162"/>
      <c r="I9" s="163">
        <v>5000</v>
      </c>
      <c r="J9" s="153"/>
      <c r="K9" s="154">
        <f t="shared" si="0"/>
        <v>22500</v>
      </c>
    </row>
    <row r="10" spans="1:11" ht="21.75" customHeight="1">
      <c r="A10" s="22"/>
      <c r="B10" s="160" t="s">
        <v>23</v>
      </c>
      <c r="C10" s="160"/>
      <c r="D10" s="161"/>
      <c r="E10" s="162"/>
      <c r="F10" s="162"/>
      <c r="G10" s="162"/>
      <c r="H10" s="162"/>
      <c r="I10" s="163"/>
      <c r="J10" s="153">
        <v>20000</v>
      </c>
      <c r="K10" s="154">
        <f t="shared" si="0"/>
        <v>20000</v>
      </c>
    </row>
    <row r="11" spans="1:11" ht="18.75" customHeight="1">
      <c r="A11" s="30"/>
      <c r="B11" s="31" t="s">
        <v>24</v>
      </c>
      <c r="C11" s="32" t="s">
        <v>17</v>
      </c>
      <c r="D11" s="164"/>
      <c r="E11" s="36"/>
      <c r="F11" s="35"/>
      <c r="G11" s="46"/>
      <c r="H11" s="157">
        <v>1500</v>
      </c>
      <c r="I11" s="165">
        <v>5000</v>
      </c>
      <c r="J11" s="166">
        <v>9150</v>
      </c>
      <c r="K11" s="154">
        <f t="shared" si="0"/>
        <v>15650</v>
      </c>
    </row>
    <row r="12" spans="1:11" ht="24" customHeight="1">
      <c r="A12" s="167" t="s">
        <v>25</v>
      </c>
      <c r="B12" s="70" t="s">
        <v>26</v>
      </c>
      <c r="C12" s="71"/>
      <c r="D12" s="150">
        <f>'2004 2012'!M30</f>
        <v>10000</v>
      </c>
      <c r="E12" s="53">
        <v>20000</v>
      </c>
      <c r="F12" s="52">
        <v>15000</v>
      </c>
      <c r="G12" s="84">
        <v>17500</v>
      </c>
      <c r="H12" s="168">
        <v>12000</v>
      </c>
      <c r="I12" s="169">
        <v>30000</v>
      </c>
      <c r="J12" s="159">
        <v>20000</v>
      </c>
      <c r="K12" s="154">
        <f t="shared" si="0"/>
        <v>124500</v>
      </c>
    </row>
    <row r="13" spans="1:11" ht="22.5" customHeight="1">
      <c r="A13" s="170"/>
      <c r="B13" s="64" t="s">
        <v>27</v>
      </c>
      <c r="C13" s="171"/>
      <c r="D13" s="172"/>
      <c r="E13" s="173">
        <v>10000</v>
      </c>
      <c r="F13" s="173">
        <v>15000</v>
      </c>
      <c r="G13" s="66">
        <v>20000</v>
      </c>
      <c r="H13" s="173">
        <v>10000</v>
      </c>
      <c r="I13" s="174"/>
      <c r="J13" s="153">
        <v>20000</v>
      </c>
      <c r="K13" s="154">
        <f t="shared" si="0"/>
        <v>75000</v>
      </c>
    </row>
    <row r="14" spans="1:11" ht="14.25" customHeight="1">
      <c r="A14" s="175"/>
      <c r="B14" s="64" t="s">
        <v>28</v>
      </c>
      <c r="C14" s="64" t="s">
        <v>15</v>
      </c>
      <c r="D14" s="176"/>
      <c r="E14" s="177"/>
      <c r="F14" s="177"/>
      <c r="G14" s="177"/>
      <c r="H14" s="177"/>
      <c r="I14" s="174">
        <v>20000</v>
      </c>
      <c r="J14" s="153">
        <v>20000</v>
      </c>
      <c r="K14" s="154">
        <f t="shared" si="0"/>
        <v>40000</v>
      </c>
    </row>
    <row r="15" spans="1:11" ht="18.75" customHeight="1">
      <c r="A15" s="178"/>
      <c r="B15" s="60" t="s">
        <v>29</v>
      </c>
      <c r="C15" s="179" t="s">
        <v>17</v>
      </c>
      <c r="D15" s="164"/>
      <c r="E15" s="62"/>
      <c r="F15" s="180"/>
      <c r="G15" s="181"/>
      <c r="H15" s="182">
        <v>10000</v>
      </c>
      <c r="I15" s="183">
        <v>17000</v>
      </c>
      <c r="J15" s="166">
        <v>15000</v>
      </c>
      <c r="K15" s="154">
        <f t="shared" si="0"/>
        <v>42000</v>
      </c>
    </row>
    <row r="16" spans="1:11" ht="16.5" customHeight="1">
      <c r="A16" s="63"/>
      <c r="B16" s="64" t="s">
        <v>30</v>
      </c>
      <c r="C16" s="65" t="s">
        <v>31</v>
      </c>
      <c r="D16" s="150">
        <f>'2004 2012'!M10</f>
        <v>3750</v>
      </c>
      <c r="E16" s="67"/>
      <c r="F16" s="184"/>
      <c r="G16" s="177"/>
      <c r="H16" s="173"/>
      <c r="I16" s="169"/>
      <c r="J16" s="159"/>
      <c r="K16" s="154">
        <f t="shared" si="0"/>
        <v>3750</v>
      </c>
    </row>
    <row r="17" spans="1:11" ht="16.5" customHeight="1">
      <c r="A17" s="68" t="s">
        <v>32</v>
      </c>
      <c r="B17" s="23" t="s">
        <v>33</v>
      </c>
      <c r="C17" s="24" t="s">
        <v>34</v>
      </c>
      <c r="D17" s="150">
        <f>'2004 2012'!M11</f>
        <v>1350</v>
      </c>
      <c r="E17" s="28"/>
      <c r="F17" s="27"/>
      <c r="G17" s="121"/>
      <c r="H17" s="155"/>
      <c r="I17" s="26"/>
      <c r="J17" s="153"/>
      <c r="K17" s="154">
        <f t="shared" si="0"/>
        <v>1350</v>
      </c>
    </row>
    <row r="18" spans="1:11" ht="16.5" customHeight="1">
      <c r="A18" s="68"/>
      <c r="B18" s="38" t="s">
        <v>35</v>
      </c>
      <c r="C18" s="39" t="s">
        <v>36</v>
      </c>
      <c r="D18" s="150">
        <f>'2004 2012'!M12</f>
        <v>135000</v>
      </c>
      <c r="E18" s="44">
        <v>20000</v>
      </c>
      <c r="F18" s="42"/>
      <c r="G18" s="40">
        <v>17500</v>
      </c>
      <c r="H18" s="158">
        <v>20000</v>
      </c>
      <c r="I18" s="185">
        <v>30000</v>
      </c>
      <c r="J18" s="153">
        <v>30000</v>
      </c>
      <c r="K18" s="154">
        <f t="shared" si="0"/>
        <v>252500</v>
      </c>
    </row>
    <row r="19" spans="1:11" ht="16.5" customHeight="1">
      <c r="A19" s="68"/>
      <c r="B19" s="23" t="s">
        <v>37</v>
      </c>
      <c r="C19" s="24"/>
      <c r="D19" s="150">
        <f>'2004 2012'!M13</f>
        <v>102500</v>
      </c>
      <c r="E19" s="28">
        <v>20000</v>
      </c>
      <c r="F19" s="27">
        <v>20000</v>
      </c>
      <c r="G19" s="121">
        <v>25000</v>
      </c>
      <c r="H19" s="155">
        <v>25000</v>
      </c>
      <c r="I19" s="26">
        <v>30000</v>
      </c>
      <c r="J19" s="153">
        <v>30000</v>
      </c>
      <c r="K19" s="154">
        <f t="shared" si="0"/>
        <v>252500</v>
      </c>
    </row>
    <row r="20" spans="1:11" ht="16.5" customHeight="1">
      <c r="A20" s="68"/>
      <c r="B20" s="70" t="s">
        <v>38</v>
      </c>
      <c r="C20" s="71" t="s">
        <v>36</v>
      </c>
      <c r="D20" s="150">
        <f>'2004 2012'!M14</f>
        <v>60000</v>
      </c>
      <c r="E20" s="28">
        <v>10000</v>
      </c>
      <c r="F20" s="27"/>
      <c r="G20" s="121"/>
      <c r="H20" s="155"/>
      <c r="I20" s="26"/>
      <c r="J20" s="153"/>
      <c r="K20" s="154">
        <f t="shared" si="0"/>
        <v>70000</v>
      </c>
    </row>
    <row r="21" spans="1:11" ht="16.5" customHeight="1">
      <c r="A21" s="68"/>
      <c r="B21" s="70" t="s">
        <v>77</v>
      </c>
      <c r="C21" s="71"/>
      <c r="D21" s="150"/>
      <c r="E21" s="43"/>
      <c r="F21" s="74"/>
      <c r="G21" s="186">
        <v>2000</v>
      </c>
      <c r="H21" s="187">
        <v>1200</v>
      </c>
      <c r="I21" s="26">
        <v>3200</v>
      </c>
      <c r="J21" s="153">
        <v>1165</v>
      </c>
      <c r="K21" s="154">
        <f t="shared" si="0"/>
        <v>7565</v>
      </c>
    </row>
    <row r="22" spans="1:11" ht="16.5" customHeight="1">
      <c r="A22" s="68"/>
      <c r="B22" s="70" t="s">
        <v>78</v>
      </c>
      <c r="C22" s="71"/>
      <c r="D22" s="150"/>
      <c r="E22" s="43"/>
      <c r="F22" s="74"/>
      <c r="G22" s="186">
        <v>3000</v>
      </c>
      <c r="H22" s="187">
        <v>3000</v>
      </c>
      <c r="I22" s="26"/>
      <c r="J22" s="153"/>
      <c r="K22" s="154">
        <f t="shared" si="0"/>
        <v>6000</v>
      </c>
    </row>
    <row r="23" spans="1:11" ht="16.5" customHeight="1">
      <c r="A23" s="68"/>
      <c r="B23" s="70" t="s">
        <v>41</v>
      </c>
      <c r="C23" s="71" t="s">
        <v>79</v>
      </c>
      <c r="D23" s="150"/>
      <c r="E23" s="43"/>
      <c r="F23" s="74"/>
      <c r="G23" s="186"/>
      <c r="H23" s="187"/>
      <c r="I23" s="26"/>
      <c r="J23" s="153">
        <v>10000</v>
      </c>
      <c r="K23" s="154">
        <f t="shared" si="0"/>
        <v>10000</v>
      </c>
    </row>
    <row r="24" spans="1:11" ht="16.5" customHeight="1">
      <c r="A24" s="68"/>
      <c r="B24" s="23" t="s">
        <v>80</v>
      </c>
      <c r="C24" s="24" t="s">
        <v>44</v>
      </c>
      <c r="D24" s="150">
        <f>'2004 2012'!M15</f>
        <v>33200</v>
      </c>
      <c r="E24" s="43">
        <v>11800</v>
      </c>
      <c r="F24" s="74">
        <v>12610</v>
      </c>
      <c r="G24" s="186">
        <v>13000</v>
      </c>
      <c r="H24" s="187"/>
      <c r="I24" s="188"/>
      <c r="J24" s="153"/>
      <c r="K24" s="154">
        <f t="shared" si="0"/>
        <v>70610</v>
      </c>
    </row>
    <row r="25" spans="1:11" ht="16.5" customHeight="1">
      <c r="A25" s="75"/>
      <c r="B25" s="76" t="s">
        <v>45</v>
      </c>
      <c r="C25" s="39" t="s">
        <v>46</v>
      </c>
      <c r="D25" s="150">
        <f>'2004 2012'!M16</f>
        <v>30000</v>
      </c>
      <c r="E25" s="43"/>
      <c r="F25" s="74"/>
      <c r="G25" s="186"/>
      <c r="H25" s="187"/>
      <c r="I25" s="73"/>
      <c r="J25" s="166"/>
      <c r="K25" s="154">
        <f t="shared" si="0"/>
        <v>30000</v>
      </c>
    </row>
    <row r="26" spans="1:11" ht="16.5" customHeight="1">
      <c r="A26" s="77"/>
      <c r="B26" s="78" t="s">
        <v>47</v>
      </c>
      <c r="C26" s="79" t="s">
        <v>48</v>
      </c>
      <c r="D26" s="150">
        <f>'2004 2012'!M17</f>
        <v>33550</v>
      </c>
      <c r="E26" s="82">
        <v>3000</v>
      </c>
      <c r="F26" s="81">
        <v>4500</v>
      </c>
      <c r="G26" s="189">
        <v>5000</v>
      </c>
      <c r="H26" s="190">
        <v>5500</v>
      </c>
      <c r="I26" s="191">
        <v>5000</v>
      </c>
      <c r="J26" s="159"/>
      <c r="K26" s="154">
        <f t="shared" si="0"/>
        <v>56550</v>
      </c>
    </row>
    <row r="27" spans="1:11" ht="16.5" customHeight="1">
      <c r="A27" s="37" t="s">
        <v>49</v>
      </c>
      <c r="B27" s="23" t="s">
        <v>50</v>
      </c>
      <c r="C27" s="24" t="s">
        <v>15</v>
      </c>
      <c r="D27" s="150">
        <v>195000</v>
      </c>
      <c r="E27" s="28">
        <v>10000</v>
      </c>
      <c r="F27" s="27"/>
      <c r="G27" s="121"/>
      <c r="H27" s="155"/>
      <c r="I27" s="26"/>
      <c r="J27" s="153"/>
      <c r="K27" s="154">
        <f t="shared" si="0"/>
        <v>205000</v>
      </c>
    </row>
    <row r="28" spans="1:11" ht="16.5" customHeight="1">
      <c r="A28" s="22"/>
      <c r="B28" s="23" t="s">
        <v>51</v>
      </c>
      <c r="C28" s="24"/>
      <c r="D28" s="150">
        <f>'2004 2012'!M22</f>
        <v>20660</v>
      </c>
      <c r="E28" s="28">
        <v>8800</v>
      </c>
      <c r="F28" s="27">
        <v>12000</v>
      </c>
      <c r="G28" s="121">
        <v>6000</v>
      </c>
      <c r="H28" s="155"/>
      <c r="I28" s="192"/>
      <c r="J28" s="153"/>
      <c r="K28" s="154">
        <f t="shared" si="0"/>
        <v>47460</v>
      </c>
    </row>
    <row r="29" spans="1:11" ht="16.5" customHeight="1">
      <c r="A29" s="22"/>
      <c r="B29" s="23" t="s">
        <v>52</v>
      </c>
      <c r="C29" s="24" t="s">
        <v>53</v>
      </c>
      <c r="D29" s="150">
        <f>'2004 2012'!M23</f>
        <v>3000</v>
      </c>
      <c r="E29" s="28"/>
      <c r="F29" s="27"/>
      <c r="G29" s="121"/>
      <c r="H29" s="155"/>
      <c r="I29" s="26"/>
      <c r="J29" s="153"/>
      <c r="K29" s="154">
        <f t="shared" si="0"/>
        <v>3000</v>
      </c>
    </row>
    <row r="30" spans="1:11" ht="16.5" customHeight="1">
      <c r="A30" s="30"/>
      <c r="B30" s="31" t="s">
        <v>81</v>
      </c>
      <c r="C30" s="32" t="s">
        <v>15</v>
      </c>
      <c r="D30" s="150"/>
      <c r="E30" s="36">
        <v>10000</v>
      </c>
      <c r="F30" s="35">
        <v>11000</v>
      </c>
      <c r="G30" s="46"/>
      <c r="H30" s="157"/>
      <c r="I30" s="165"/>
      <c r="J30" s="166"/>
      <c r="K30" s="154">
        <f t="shared" si="0"/>
        <v>21000</v>
      </c>
    </row>
    <row r="31" spans="1:11" ht="25.5" customHeight="1">
      <c r="A31" s="83" t="s">
        <v>55</v>
      </c>
      <c r="B31" s="70" t="s">
        <v>82</v>
      </c>
      <c r="C31" s="71" t="s">
        <v>15</v>
      </c>
      <c r="D31" s="150"/>
      <c r="E31" s="53"/>
      <c r="F31" s="52">
        <v>20000</v>
      </c>
      <c r="G31" s="84">
        <v>20000</v>
      </c>
      <c r="H31" s="168">
        <v>20000</v>
      </c>
      <c r="I31" s="51">
        <v>30000</v>
      </c>
      <c r="J31" s="193">
        <v>30000</v>
      </c>
      <c r="K31" s="154">
        <f t="shared" si="0"/>
        <v>120000</v>
      </c>
    </row>
    <row r="32" spans="1:11" ht="16.5" customHeight="1">
      <c r="A32" s="86" t="s">
        <v>57</v>
      </c>
      <c r="B32" s="87" t="s">
        <v>58</v>
      </c>
      <c r="C32" s="88" t="s">
        <v>15</v>
      </c>
      <c r="D32" s="194">
        <f>'2004 2012'!M29</f>
        <v>15000</v>
      </c>
      <c r="E32" s="19">
        <v>20000</v>
      </c>
      <c r="F32" s="18">
        <v>20000</v>
      </c>
      <c r="G32" s="151">
        <v>20000</v>
      </c>
      <c r="H32" s="152">
        <v>20000</v>
      </c>
      <c r="I32" s="17">
        <v>25000</v>
      </c>
      <c r="J32" s="159">
        <v>30000</v>
      </c>
      <c r="K32" s="154">
        <f t="shared" si="0"/>
        <v>150000</v>
      </c>
    </row>
    <row r="33" spans="1:11" ht="15.75" customHeight="1">
      <c r="A33" s="100"/>
      <c r="B33" s="225" t="s">
        <v>59</v>
      </c>
      <c r="C33" s="225"/>
      <c r="D33" s="105">
        <f aca="true" t="shared" si="1" ref="D33:J33">SUM(D2:D32)</f>
        <v>987510</v>
      </c>
      <c r="E33" s="107">
        <f t="shared" si="1"/>
        <v>185400</v>
      </c>
      <c r="F33" s="106">
        <f t="shared" si="1"/>
        <v>155610</v>
      </c>
      <c r="G33" s="103">
        <f t="shared" si="1"/>
        <v>179000</v>
      </c>
      <c r="H33" s="195">
        <f t="shared" si="1"/>
        <v>147200</v>
      </c>
      <c r="I33" s="104">
        <f t="shared" si="1"/>
        <v>215200</v>
      </c>
      <c r="J33" s="107">
        <f t="shared" si="1"/>
        <v>270315</v>
      </c>
      <c r="K33" s="107"/>
    </row>
    <row r="35" spans="7:10" ht="13.5" customHeight="1">
      <c r="G35" s="196"/>
      <c r="H35" s="226"/>
      <c r="I35" s="226"/>
      <c r="J35" s="197"/>
    </row>
    <row r="36" spans="8:10" ht="12" customHeight="1">
      <c r="H36" s="198"/>
      <c r="J36" s="112"/>
    </row>
  </sheetData>
  <sheetProtection selectLockedCells="1" selectUnlockedCells="1"/>
  <mergeCells count="2">
    <mergeCell ref="B33:C33"/>
    <mergeCell ref="H35:I35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6"/>
  <sheetViews>
    <sheetView tabSelected="1" zoomScale="81" zoomScaleNormal="81" workbookViewId="0" topLeftCell="A1">
      <selection activeCell="H36" sqref="H36"/>
    </sheetView>
  </sheetViews>
  <sheetFormatPr defaultColWidth="11.57421875" defaultRowHeight="12.75"/>
  <cols>
    <col min="1" max="1" width="15.00390625" style="0" customWidth="1"/>
    <col min="2" max="2" width="39.140625" style="0" customWidth="1"/>
    <col min="3" max="3" width="22.421875" style="0" customWidth="1"/>
    <col min="4" max="4" width="11.00390625" style="0" customWidth="1"/>
    <col min="5" max="5" width="10.421875" style="0" customWidth="1"/>
    <col min="6" max="6" width="11.8515625" style="0" customWidth="1"/>
    <col min="7" max="7" width="12.140625" style="0" customWidth="1"/>
    <col min="8" max="9" width="12.7109375" style="0" customWidth="1"/>
    <col min="10" max="16384" width="11.421875" style="0" customWidth="1"/>
  </cols>
  <sheetData>
    <row r="1" spans="1:9" ht="15.75" thickBot="1">
      <c r="A1" s="5"/>
      <c r="B1" s="6" t="str">
        <f>'2013 2018'!$B$1</f>
        <v>Nom, détail</v>
      </c>
      <c r="C1" s="7" t="s">
        <v>83</v>
      </c>
      <c r="D1" s="145" t="s">
        <v>74</v>
      </c>
      <c r="E1" s="146">
        <f>'2013 2018'!$H$1</f>
        <v>2016</v>
      </c>
      <c r="F1" s="147">
        <f>'2013 2018'!$I$1</f>
        <v>2017</v>
      </c>
      <c r="G1" s="199" t="s">
        <v>7</v>
      </c>
      <c r="H1" s="200">
        <v>2019</v>
      </c>
      <c r="I1" s="200">
        <v>2020</v>
      </c>
    </row>
    <row r="2" spans="1:9" ht="15.75" customHeight="1">
      <c r="A2" s="13" t="str">
        <f>'2013 2018'!$A$2</f>
        <v>BENIN</v>
      </c>
      <c r="B2" s="14" t="str">
        <f>'2013 2018'!$B$2</f>
        <v>Bénin Elevage sans frontières Alada</v>
      </c>
      <c r="C2" s="15" t="str">
        <f>'2013 2018'!$C$2</f>
        <v>Elevage ss frontières (HEIFER)</v>
      </c>
      <c r="D2" s="201">
        <v>10000</v>
      </c>
      <c r="E2" s="152"/>
      <c r="F2" s="80"/>
      <c r="G2" s="153"/>
      <c r="H2" s="202"/>
      <c r="I2" s="202"/>
    </row>
    <row r="3" spans="1:9" ht="15.75" customHeight="1">
      <c r="A3" s="22"/>
      <c r="B3" s="23" t="str">
        <f>'2013 2018'!$B$3</f>
        <v>Bénin Minonkpo Porto Novo</v>
      </c>
      <c r="C3" s="24" t="str">
        <f>'2013 2018'!$C$3</f>
        <v>Ecidec</v>
      </c>
      <c r="D3" s="203">
        <v>73000</v>
      </c>
      <c r="E3" s="155"/>
      <c r="F3" s="69"/>
      <c r="G3" s="153"/>
      <c r="H3" s="204"/>
      <c r="I3" s="204"/>
    </row>
    <row r="4" spans="1:9" ht="15.75" customHeight="1">
      <c r="A4" s="22"/>
      <c r="B4" s="23" t="str">
        <f>'2013 2018'!$B$4</f>
        <v>Bénin Alidé Cotonou</v>
      </c>
      <c r="C4" s="24" t="str">
        <f>'2013 2018'!$C$4</f>
        <v>EDM</v>
      </c>
      <c r="D4" s="203">
        <v>141500</v>
      </c>
      <c r="E4" s="155"/>
      <c r="F4" s="69"/>
      <c r="G4" s="153"/>
      <c r="H4" s="204"/>
      <c r="I4" s="204"/>
    </row>
    <row r="5" spans="1:9" ht="15.75" customHeight="1">
      <c r="A5" s="22"/>
      <c r="B5" s="23" t="str">
        <f>'2013 2018'!$B$5</f>
        <v>Bénin Soeurs Copargo</v>
      </c>
      <c r="C5" s="29" t="str">
        <f>'2013 2018'!$C$5</f>
        <v>Don Boule de Neige</v>
      </c>
      <c r="D5" s="203">
        <v>29800</v>
      </c>
      <c r="E5" s="155"/>
      <c r="F5" s="156"/>
      <c r="G5" s="153"/>
      <c r="H5" s="204"/>
      <c r="I5" s="204">
        <v>6000</v>
      </c>
    </row>
    <row r="6" spans="1:9" ht="15.75" customHeight="1">
      <c r="A6" s="22"/>
      <c r="B6" s="23" t="s">
        <v>84</v>
      </c>
      <c r="C6" s="29"/>
      <c r="D6" s="203"/>
      <c r="E6" s="155">
        <v>4000</v>
      </c>
      <c r="F6" s="156"/>
      <c r="G6" s="153">
        <v>10000</v>
      </c>
      <c r="H6" s="204">
        <v>11600</v>
      </c>
      <c r="I6" s="204">
        <v>18000</v>
      </c>
    </row>
    <row r="7" spans="1:9" ht="15.75" customHeight="1">
      <c r="A7" s="22"/>
      <c r="B7" s="23" t="s">
        <v>85</v>
      </c>
      <c r="C7" s="29"/>
      <c r="D7" s="203">
        <v>0</v>
      </c>
      <c r="E7" s="155"/>
      <c r="F7" s="156"/>
      <c r="G7" s="153"/>
      <c r="H7" s="204">
        <v>8200</v>
      </c>
      <c r="I7" s="204">
        <v>20000</v>
      </c>
    </row>
    <row r="8" spans="1:9" ht="15.75" customHeight="1" thickBot="1">
      <c r="A8" s="30"/>
      <c r="B8" s="31" t="str">
        <f>'2013 2018'!$B$7</f>
        <v>Bénin Cmecs Sé</v>
      </c>
      <c r="C8" s="32" t="str">
        <f>'2013 2018'!$C$7</f>
        <v>Gropere</v>
      </c>
      <c r="D8" s="203">
        <v>90000</v>
      </c>
      <c r="E8" s="157"/>
      <c r="F8" s="125"/>
      <c r="G8" s="153"/>
      <c r="H8" s="204"/>
      <c r="I8" s="204"/>
    </row>
    <row r="9" spans="1:9" ht="15.75" customHeight="1">
      <c r="A9" s="37" t="str">
        <f>'2013 2018'!$A$8</f>
        <v>TOGO</v>
      </c>
      <c r="B9" s="78" t="str">
        <f>'2013 2018'!$B$8</f>
        <v>Togo Lomé Assilasimé VIH et classique</v>
      </c>
      <c r="C9" s="79" t="str">
        <f>'2013 2018'!$C$8</f>
        <v>EDM</v>
      </c>
      <c r="D9" s="201">
        <v>80000</v>
      </c>
      <c r="E9" s="190">
        <f>'2013 2018'!$H$8</f>
        <v>15000</v>
      </c>
      <c r="F9" s="191">
        <f>'2013 2018'!$I$8</f>
        <v>15000</v>
      </c>
      <c r="G9" s="159">
        <f>'2013 2018'!$J$8</f>
        <v>25000</v>
      </c>
      <c r="H9" s="202"/>
      <c r="I9" s="202"/>
    </row>
    <row r="10" spans="1:9" ht="15.75" customHeight="1">
      <c r="A10" s="22"/>
      <c r="B10" s="160" t="str">
        <f>'2013 2018'!$B$9</f>
        <v>Togo Fadi</v>
      </c>
      <c r="C10" s="160" t="str">
        <f>'2013 2018'!$C$9</f>
        <v>Don Boule de Neige</v>
      </c>
      <c r="D10" s="203">
        <v>17500</v>
      </c>
      <c r="E10" s="162"/>
      <c r="F10" s="163">
        <f>'2013 2018'!$I$9</f>
        <v>5000</v>
      </c>
      <c r="G10" s="153"/>
      <c r="H10" s="204"/>
      <c r="I10" s="204"/>
    </row>
    <row r="11" spans="1:9" ht="15.75" customHeight="1">
      <c r="A11" s="22"/>
      <c r="B11" s="160" t="str">
        <f>'2013 2018'!$B$10</f>
        <v>OCDI</v>
      </c>
      <c r="C11" s="160"/>
      <c r="D11" s="203"/>
      <c r="E11" s="162"/>
      <c r="F11" s="163"/>
      <c r="G11" s="153">
        <f>'2013 2018'!$J$10</f>
        <v>20000</v>
      </c>
      <c r="H11" s="204"/>
      <c r="I11" s="204" t="s">
        <v>86</v>
      </c>
    </row>
    <row r="12" spans="1:9" ht="15.75" customHeight="1" thickBot="1">
      <c r="A12" s="30"/>
      <c r="B12" s="31" t="str">
        <f>'2013 2018'!$B$11</f>
        <v>Credits Mines</v>
      </c>
      <c r="C12" s="32" t="str">
        <f>'2013 2018'!$C$11</f>
        <v>Don Boule de Neige</v>
      </c>
      <c r="D12" s="203"/>
      <c r="E12" s="157">
        <f>'2013 2018'!$H$11</f>
        <v>1500</v>
      </c>
      <c r="F12" s="165">
        <f>'2013 2018'!$I$11</f>
        <v>5000</v>
      </c>
      <c r="G12" s="166">
        <f>'2013 2018'!$J$11</f>
        <v>9150</v>
      </c>
      <c r="H12" s="205">
        <v>10000</v>
      </c>
      <c r="I12" s="205" t="s">
        <v>87</v>
      </c>
    </row>
    <row r="13" spans="1:9" ht="15.75" customHeight="1">
      <c r="A13" s="167" t="str">
        <f>'2013 2018'!$A$12</f>
        <v>BURKINA</v>
      </c>
      <c r="B13" s="70" t="str">
        <f>'2013 2018'!$B$12</f>
        <v>Burkina ABF</v>
      </c>
      <c r="C13" s="71"/>
      <c r="D13" s="206">
        <v>62500</v>
      </c>
      <c r="E13" s="168">
        <f>'2013 2018'!$H$12</f>
        <v>12000</v>
      </c>
      <c r="F13" s="169">
        <f>'2013 2018'!$I$12</f>
        <v>30000</v>
      </c>
      <c r="G13" s="159">
        <f>'2013 2018'!$J$12</f>
        <v>20000</v>
      </c>
      <c r="H13" s="204">
        <v>10000</v>
      </c>
      <c r="I13" s="204"/>
    </row>
    <row r="14" spans="1:9" ht="15.75" customHeight="1">
      <c r="A14" s="170"/>
      <c r="B14" s="64" t="str">
        <f>'2013 2018'!$B$13</f>
        <v>Burkina Vie Meilleure</v>
      </c>
      <c r="C14" s="171"/>
      <c r="D14" s="207">
        <v>45000</v>
      </c>
      <c r="E14" s="173">
        <f>'2013 2018'!$H$13</f>
        <v>10000</v>
      </c>
      <c r="F14" s="174"/>
      <c r="G14" s="153">
        <f>'2013 2018'!$J$13</f>
        <v>20000</v>
      </c>
      <c r="H14" s="204">
        <v>20000</v>
      </c>
      <c r="I14" s="204" t="s">
        <v>88</v>
      </c>
    </row>
    <row r="15" spans="1:9" ht="15.75" customHeight="1">
      <c r="A15" s="175"/>
      <c r="B15" s="64" t="str">
        <f>'2013 2018'!$B$14</f>
        <v>Yikri</v>
      </c>
      <c r="C15" s="64" t="str">
        <f>'2013 2018'!$C$14</f>
        <v>EDM</v>
      </c>
      <c r="D15" s="207"/>
      <c r="E15" s="177"/>
      <c r="F15" s="174">
        <f>'2013 2018'!$I$14</f>
        <v>20000</v>
      </c>
      <c r="G15" s="153">
        <f>'2013 2018'!$J$14</f>
        <v>20000</v>
      </c>
      <c r="H15" s="204"/>
      <c r="I15" s="204"/>
    </row>
    <row r="16" spans="1:9" ht="15.75" customHeight="1" thickBot="1">
      <c r="A16" s="178"/>
      <c r="B16" s="60" t="str">
        <f>'2013 2018'!$B$15</f>
        <v>Graines</v>
      </c>
      <c r="C16" s="179" t="str">
        <f>'2013 2018'!$C$15</f>
        <v>Don Boule de Neige</v>
      </c>
      <c r="D16" s="208"/>
      <c r="E16" s="182">
        <f>'2013 2018'!$H$15</f>
        <v>10000</v>
      </c>
      <c r="F16" s="183">
        <f>'2013 2018'!$I$15</f>
        <v>17000</v>
      </c>
      <c r="G16" s="166">
        <f>'2013 2018'!$J$15</f>
        <v>15000</v>
      </c>
      <c r="H16" s="204">
        <v>25000</v>
      </c>
      <c r="I16" s="204" t="s">
        <v>88</v>
      </c>
    </row>
    <row r="17" spans="1:9" ht="15.75" customHeight="1">
      <c r="A17" s="63"/>
      <c r="B17" s="64" t="str">
        <f>'2013 2018'!$B$16</f>
        <v>Madagascar  CDA Antananarivo</v>
      </c>
      <c r="C17" s="65" t="str">
        <f>'2013 2018'!$C$16</f>
        <v>Bazar ss Frontières</v>
      </c>
      <c r="D17" s="209">
        <v>3750</v>
      </c>
      <c r="E17" s="173"/>
      <c r="F17" s="169"/>
      <c r="G17" s="159"/>
      <c r="H17" s="202"/>
      <c r="I17" s="202"/>
    </row>
    <row r="18" spans="1:9" ht="15.75" customHeight="1">
      <c r="A18" s="68" t="str">
        <f>'2013 2018'!$A$17</f>
        <v>MADAGASCAR</v>
      </c>
      <c r="B18" s="23" t="str">
        <f>'2013 2018'!$B$17</f>
        <v>Madagascar Manandona Manandona</v>
      </c>
      <c r="C18" s="24" t="str">
        <f>'2013 2018'!$C$17</f>
        <v>Anjou Madagascar</v>
      </c>
      <c r="D18" s="209">
        <v>1350</v>
      </c>
      <c r="E18" s="155"/>
      <c r="F18" s="26"/>
      <c r="G18" s="153"/>
      <c r="H18" s="204"/>
      <c r="I18" s="204"/>
    </row>
    <row r="19" spans="1:9" ht="15.75" customHeight="1">
      <c r="A19" s="68"/>
      <c r="B19" s="38" t="str">
        <f>'2013 2018'!$B$18</f>
        <v>Madagascar Céfor Antananarivo</v>
      </c>
      <c r="C19" s="39" t="str">
        <f>'2013 2018'!$C$18</f>
        <v>Inter Aide</v>
      </c>
      <c r="D19" s="209">
        <v>172500</v>
      </c>
      <c r="E19" s="158">
        <f>'2013 2018'!$H$18</f>
        <v>20000</v>
      </c>
      <c r="F19" s="185">
        <f>'2013 2018'!$I$18</f>
        <v>30000</v>
      </c>
      <c r="G19" s="153">
        <f>'2013 2018'!$J$18</f>
        <v>30000</v>
      </c>
      <c r="H19" s="204">
        <v>30000</v>
      </c>
      <c r="I19" s="204" t="s">
        <v>89</v>
      </c>
    </row>
    <row r="20" spans="1:9" ht="15.75" customHeight="1">
      <c r="A20" s="68"/>
      <c r="B20" s="23" t="str">
        <f>'2013 2018'!$B$19</f>
        <v>Madagascar Vahatra Antsirabé</v>
      </c>
      <c r="C20" s="24"/>
      <c r="D20" s="209">
        <v>167500</v>
      </c>
      <c r="E20" s="155">
        <f>'2013 2018'!$H$19</f>
        <v>25000</v>
      </c>
      <c r="F20" s="26">
        <f>'2013 2018'!$I$19</f>
        <v>30000</v>
      </c>
      <c r="G20" s="153">
        <f>'2013 2018'!$J$19</f>
        <v>30000</v>
      </c>
      <c r="H20" s="204">
        <v>20000</v>
      </c>
      <c r="I20" s="204"/>
    </row>
    <row r="21" spans="1:9" ht="15.75" customHeight="1">
      <c r="A21" s="68"/>
      <c r="B21" s="70" t="str">
        <f>'2013 2018'!$B$20</f>
        <v>Madagascar Mampita Majunga</v>
      </c>
      <c r="C21" s="71" t="str">
        <f>'2013 2018'!$C$20</f>
        <v>Inter Aide</v>
      </c>
      <c r="D21" s="209">
        <v>70000</v>
      </c>
      <c r="E21" s="155"/>
      <c r="F21" s="26"/>
      <c r="G21" s="153"/>
      <c r="H21" s="204"/>
      <c r="I21" s="204"/>
    </row>
    <row r="22" spans="1:9" ht="15.75" customHeight="1">
      <c r="A22" s="68"/>
      <c r="B22" s="70" t="str">
        <f>'2013 2018'!$B$21</f>
        <v>Madagascar Vélos LVDA</v>
      </c>
      <c r="C22" s="71"/>
      <c r="D22" s="209">
        <v>2000</v>
      </c>
      <c r="E22" s="187">
        <f>'2013 2018'!$H$21</f>
        <v>1200</v>
      </c>
      <c r="F22" s="26">
        <f>'2013 2018'!$I$21</f>
        <v>3200</v>
      </c>
      <c r="G22" s="153">
        <f>'2013 2018'!$J$21</f>
        <v>1165</v>
      </c>
      <c r="H22" s="204">
        <v>10000</v>
      </c>
      <c r="I22" s="204"/>
    </row>
    <row r="23" spans="1:9" ht="15.75" customHeight="1">
      <c r="A23" s="68"/>
      <c r="B23" s="70" t="str">
        <f>'2013 2018'!$B$22</f>
        <v>Madagascar cyclo pousse MNG</v>
      </c>
      <c r="C23" s="71"/>
      <c r="D23" s="209">
        <v>3000</v>
      </c>
      <c r="E23" s="187">
        <f>'2013 2018'!$H$22</f>
        <v>3000</v>
      </c>
      <c r="F23" s="26"/>
      <c r="G23" s="153"/>
      <c r="H23" s="204"/>
      <c r="I23" s="204"/>
    </row>
    <row r="24" spans="1:9" ht="15.75" customHeight="1">
      <c r="A24" s="68"/>
      <c r="B24" s="70" t="str">
        <f>'2013 2018'!$B$23</f>
        <v>Madagascar SAHI</v>
      </c>
      <c r="C24" s="71" t="str">
        <f>'2013 2018'!$C$23</f>
        <v>Atia</v>
      </c>
      <c r="D24" s="209"/>
      <c r="E24" s="187"/>
      <c r="F24" s="26"/>
      <c r="G24" s="153">
        <f>'2013 2018'!$J$23</f>
        <v>10000</v>
      </c>
      <c r="H24" s="204">
        <v>5000</v>
      </c>
      <c r="I24" s="204"/>
    </row>
    <row r="25" spans="1:9" ht="15.75" customHeight="1">
      <c r="A25" s="68"/>
      <c r="B25" s="23" t="str">
        <f>'2013 2018'!$B$24</f>
        <v>Madagascar Falala /Fiana2</v>
      </c>
      <c r="C25" s="24" t="str">
        <f>'2013 2018'!$C$24</f>
        <v>EFA</v>
      </c>
      <c r="D25" s="209">
        <v>70610</v>
      </c>
      <c r="E25" s="187"/>
      <c r="F25" s="188"/>
      <c r="G25" s="153"/>
      <c r="H25" s="204"/>
      <c r="I25" s="204"/>
    </row>
    <row r="26" spans="1:9" ht="15.75" customHeight="1" thickBot="1">
      <c r="A26" s="75"/>
      <c r="B26" s="76" t="str">
        <f>'2013 2018'!$B$25</f>
        <v>Madagascar  Mut Tolagnaro Manambara</v>
      </c>
      <c r="C26" s="39" t="str">
        <f>'2013 2018'!$C$25</f>
        <v>Icar</v>
      </c>
      <c r="D26" s="209">
        <v>30000</v>
      </c>
      <c r="E26" s="187"/>
      <c r="F26" s="73"/>
      <c r="G26" s="166"/>
      <c r="H26" s="205"/>
      <c r="I26" s="205"/>
    </row>
    <row r="27" spans="1:9" ht="15.75" customHeight="1">
      <c r="A27" s="77"/>
      <c r="B27" s="78" t="str">
        <f>'2013 2018'!$B$26</f>
        <v>Cambodge AFS Tipadey</v>
      </c>
      <c r="C27" s="79" t="str">
        <f>'2013 2018'!$C$26</f>
        <v>AFS</v>
      </c>
      <c r="D27" s="206">
        <v>46050</v>
      </c>
      <c r="E27" s="190">
        <f>'2013 2018'!$H$26</f>
        <v>5500</v>
      </c>
      <c r="F27" s="191">
        <f>'2013 2018'!$I$26</f>
        <v>5000</v>
      </c>
      <c r="G27" s="159"/>
      <c r="H27" s="204"/>
      <c r="I27" s="204"/>
    </row>
    <row r="28" spans="1:9" ht="15.75" customHeight="1">
      <c r="A28" s="37" t="str">
        <f>'2013 2018'!$A$27</f>
        <v>CAMBODGE</v>
      </c>
      <c r="B28" s="23" t="str">
        <f>'2013 2018'!$B$27</f>
        <v>Cambodge Chamroeun Phnom Penh</v>
      </c>
      <c r="C28" s="24" t="str">
        <f>'2013 2018'!$C$27</f>
        <v>EDM</v>
      </c>
      <c r="D28" s="207">
        <v>205000</v>
      </c>
      <c r="E28" s="155"/>
      <c r="F28" s="26"/>
      <c r="G28" s="153"/>
      <c r="H28" s="204"/>
      <c r="I28" s="204"/>
    </row>
    <row r="29" spans="1:9" ht="15.75" customHeight="1">
      <c r="A29" s="22"/>
      <c r="B29" s="23" t="str">
        <f>'2013 2018'!$B$28</f>
        <v>Cambodge Sovann Phoum Phnom Penh</v>
      </c>
      <c r="C29" s="24"/>
      <c r="D29" s="207">
        <v>47460</v>
      </c>
      <c r="E29" s="155"/>
      <c r="F29" s="192"/>
      <c r="G29" s="153"/>
      <c r="H29" s="204"/>
      <c r="I29" s="204"/>
    </row>
    <row r="30" spans="1:9" ht="15.75" customHeight="1">
      <c r="A30" s="22"/>
      <c r="B30" s="23" t="str">
        <f>'2013 2018'!$B$29</f>
        <v>Cambodge Rade Svay Rieng</v>
      </c>
      <c r="C30" s="24" t="str">
        <f>'2013 2018'!$C$29</f>
        <v>Mékong Plus</v>
      </c>
      <c r="D30" s="207">
        <v>3000</v>
      </c>
      <c r="E30" s="155"/>
      <c r="F30" s="26"/>
      <c r="G30" s="153"/>
      <c r="H30" s="204"/>
      <c r="I30" s="204"/>
    </row>
    <row r="31" spans="1:9" ht="15.75" customHeight="1" thickBot="1">
      <c r="A31" s="30"/>
      <c r="B31" s="31" t="str">
        <f>'2013 2018'!$B$30</f>
        <v>Cambodge Phnom Penh Soksabay </v>
      </c>
      <c r="C31" s="32" t="str">
        <f>'2013 2018'!$C$30</f>
        <v>EDM</v>
      </c>
      <c r="D31" s="208">
        <v>21000</v>
      </c>
      <c r="E31" s="157"/>
      <c r="F31" s="165"/>
      <c r="G31" s="166"/>
      <c r="H31" s="204"/>
      <c r="I31" s="204"/>
    </row>
    <row r="32" spans="1:9" ht="15.75" customHeight="1" thickBot="1">
      <c r="A32" s="83" t="str">
        <f>'2013 2018'!$A$31</f>
        <v>MYANMAR</v>
      </c>
      <c r="B32" s="70" t="str">
        <f>'2013 2018'!$B$31</f>
        <v>SO OH Tehtwin</v>
      </c>
      <c r="C32" s="71" t="str">
        <f>'2013 2018'!$C$31</f>
        <v>EDM</v>
      </c>
      <c r="D32" s="203">
        <v>40000</v>
      </c>
      <c r="E32" s="168">
        <f>'2013 2018'!$H$31</f>
        <v>20000</v>
      </c>
      <c r="F32" s="51">
        <f>'2013 2018'!$I$31</f>
        <v>30000</v>
      </c>
      <c r="G32" s="193">
        <f>'2013 2018'!$J$31</f>
        <v>30000</v>
      </c>
      <c r="H32" s="210"/>
      <c r="I32" s="210"/>
    </row>
    <row r="33" spans="1:9" ht="15.75" customHeight="1" thickBot="1">
      <c r="A33" s="86" t="str">
        <f>'2013 2018'!$A$32</f>
        <v>VIETNAM</v>
      </c>
      <c r="B33" s="87" t="str">
        <f>'2013 2018'!$B$32</f>
        <v>Vietnam An Chi Em ACE</v>
      </c>
      <c r="C33" s="88" t="str">
        <f>'2013 2018'!$C$32</f>
        <v>EDM</v>
      </c>
      <c r="D33" s="206">
        <v>75000</v>
      </c>
      <c r="E33" s="152">
        <f>'2013 2018'!$H$32</f>
        <v>20000</v>
      </c>
      <c r="F33" s="17">
        <f>'2013 2018'!$I$32</f>
        <v>25000</v>
      </c>
      <c r="G33" s="159">
        <f>'2013 2018'!$J$32</f>
        <v>30000</v>
      </c>
      <c r="H33" s="210"/>
      <c r="I33" s="210"/>
    </row>
    <row r="34" spans="1:9" ht="15.75" customHeight="1" thickBot="1">
      <c r="A34" s="100"/>
      <c r="B34" s="225" t="str">
        <f>'2013 2018'!$B$33</f>
        <v>TOTAL DES DONS AUX ONG PAR ANNEE &gt;&gt;&gt;</v>
      </c>
      <c r="C34" s="225"/>
      <c r="D34" s="211">
        <f>SUM(D2:D33)</f>
        <v>1507520</v>
      </c>
      <c r="E34" s="212">
        <f>SUM(E2:E33)</f>
        <v>147200</v>
      </c>
      <c r="F34" s="213">
        <f>SUM(F2:F33)</f>
        <v>215200</v>
      </c>
      <c r="G34" s="211">
        <f>SUM(G2:G33)</f>
        <v>270315</v>
      </c>
      <c r="H34" s="214">
        <f>SUM(H2:H33)</f>
        <v>149800</v>
      </c>
      <c r="I34" s="227" t="s">
        <v>90</v>
      </c>
    </row>
    <row r="35" ht="15.75" customHeight="1"/>
    <row r="36" ht="15.75" customHeight="1">
      <c r="H36" s="215"/>
    </row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</sheetData>
  <sheetProtection selectLockedCells="1" selectUnlockedCells="1"/>
  <mergeCells count="1">
    <mergeCell ref="B34:C34"/>
  </mergeCells>
  <printOptions/>
  <pageMargins left="0.5381944444444444" right="0.4909722222222222" top="0.71875" bottom="1.05" header="0.4534722222222222" footer="0.7847222222222222"/>
  <pageSetup horizontalDpi="300" verticalDpi="300" orientation="landscape" paperSize="9" scale="80"/>
  <headerFooter alignWithMargins="0">
    <oddHeader>&amp;C&amp;"Times New Roman,Normal"&amp;12&amp;A</oddHeader>
    <oddFooter>&amp;C&amp;"Times New Roman,Normal"&amp;12Page &amp;P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Jean-Paul Jacquart</cp:lastModifiedBy>
  <dcterms:modified xsi:type="dcterms:W3CDTF">2020-10-27T16:54:52Z</dcterms:modified>
  <cp:category/>
  <cp:version/>
  <cp:contentType/>
  <cp:contentStatus/>
</cp:coreProperties>
</file>