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Vélo RDS\BRM\BRM2023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H28" i="1" l="1"/>
  <c r="H103" i="1" l="1"/>
  <c r="G103" i="1"/>
  <c r="I102" i="1"/>
  <c r="H102" i="1"/>
  <c r="G102" i="1"/>
  <c r="I101" i="1"/>
  <c r="H101" i="1"/>
  <c r="G101" i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 l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22" i="1"/>
  <c r="I22" i="1"/>
  <c r="H21" i="1"/>
  <c r="I21" i="1" s="1"/>
</calcChain>
</file>

<file path=xl/sharedStrings.xml><?xml version="1.0" encoding="utf-8"?>
<sst xmlns="http://schemas.openxmlformats.org/spreadsheetml/2006/main" count="211" uniqueCount="191">
  <si>
    <r>
      <t>A</t>
    </r>
    <r>
      <rPr>
        <b/>
        <sz val="18"/>
        <color rgb="FF000080"/>
        <rFont val="Arial"/>
        <family val="2"/>
      </rPr>
      <t>UDAX</t>
    </r>
    <r>
      <rPr>
        <b/>
        <sz val="18"/>
        <color rgb="FFFF0000"/>
        <rFont val="Arial"/>
        <family val="2"/>
      </rPr>
      <t xml:space="preserve"> C</t>
    </r>
    <r>
      <rPr>
        <b/>
        <sz val="18"/>
        <color rgb="FF000080"/>
        <rFont val="Arial"/>
        <family val="2"/>
      </rPr>
      <t>LUB</t>
    </r>
    <r>
      <rPr>
        <b/>
        <sz val="18"/>
        <color rgb="FFFF0000"/>
        <rFont val="Arial"/>
        <family val="2"/>
      </rPr>
      <t xml:space="preserve"> P</t>
    </r>
    <r>
      <rPr>
        <b/>
        <sz val="18"/>
        <color rgb="FF000080"/>
        <rFont val="Arial"/>
        <family val="2"/>
      </rPr>
      <t>ARISIEN</t>
    </r>
  </si>
  <si>
    <t>RANDONNEURS FRANÇAIS</t>
  </si>
  <si>
    <t>RANDONNEURS EUROPEENS</t>
  </si>
  <si>
    <t>RANDONNEURS MONDIAUX</t>
  </si>
  <si>
    <t>Nom du parcours :</t>
  </si>
  <si>
    <t>N° homologation :</t>
  </si>
  <si>
    <t xml:space="preserve">Société organisatrice : </t>
  </si>
  <si>
    <t>Code ACP :</t>
  </si>
  <si>
    <t>Nom du responsable :</t>
  </si>
  <si>
    <t>Ligue :</t>
  </si>
  <si>
    <t>Adresse du responsable :</t>
  </si>
  <si>
    <t>Brevet de</t>
  </si>
  <si>
    <t>Date :</t>
  </si>
  <si>
    <t xml:space="preserve">Lieu de départ : </t>
  </si>
  <si>
    <t>Heure de départ :</t>
  </si>
  <si>
    <t>LOCALITES</t>
  </si>
  <si>
    <t>Numéro de route</t>
  </si>
  <si>
    <t>KM</t>
  </si>
  <si>
    <t>CONTROLES</t>
  </si>
  <si>
    <t>PARTIEL</t>
  </si>
  <si>
    <t>TOTAL</t>
  </si>
  <si>
    <t>Ouverture</t>
  </si>
  <si>
    <t>Fermeture</t>
  </si>
  <si>
    <t>Tél :</t>
  </si>
  <si>
    <t>Mail :</t>
  </si>
  <si>
    <t>Michelin</t>
  </si>
  <si>
    <t>n°</t>
  </si>
  <si>
    <t>Pli</t>
  </si>
  <si>
    <t>Contrôle</t>
  </si>
  <si>
    <t>km</t>
  </si>
  <si>
    <t>COREG</t>
  </si>
  <si>
    <t>Randonneurs de Strasbourg</t>
  </si>
  <si>
    <t>Nicolas Schaeffer</t>
  </si>
  <si>
    <t>5, Impasse Galilée 67400 ILLKIRCH</t>
  </si>
  <si>
    <t>brm@randonneursdestrasbourg.fr</t>
  </si>
  <si>
    <t>Mundolsheim 13 rue Desaix Print'Europe</t>
  </si>
  <si>
    <t>Mundolsheim (Print'Europe)</t>
  </si>
  <si>
    <t>Souffelweyersheim</t>
  </si>
  <si>
    <t>La Wantzenau</t>
  </si>
  <si>
    <t>Kilstett</t>
  </si>
  <si>
    <t>Gambsheim</t>
  </si>
  <si>
    <t>Memprechtshofen</t>
  </si>
  <si>
    <t>Muckenschopf</t>
  </si>
  <si>
    <t>Scherzheim</t>
  </si>
  <si>
    <t>Lichtenau</t>
  </si>
  <si>
    <t>Moos</t>
  </si>
  <si>
    <t>Balzhofen</t>
  </si>
  <si>
    <t>Vimbuch</t>
  </si>
  <si>
    <t>Steinbach</t>
  </si>
  <si>
    <t>Baden-Baden</t>
  </si>
  <si>
    <r>
      <t xml:space="preserve">Freistett              </t>
    </r>
    <r>
      <rPr>
        <b/>
        <sz val="11"/>
        <color theme="1"/>
        <rFont val="Calibri"/>
        <family val="2"/>
        <scheme val="minor"/>
      </rPr>
      <t>Allemagne</t>
    </r>
  </si>
  <si>
    <t>Selbach</t>
  </si>
  <si>
    <t>Gaggenau</t>
  </si>
  <si>
    <t>Michelbach</t>
  </si>
  <si>
    <t>Freiolsheim</t>
  </si>
  <si>
    <t>Völkersbach</t>
  </si>
  <si>
    <t>Schöllbronn</t>
  </si>
  <si>
    <t>Ettlingen</t>
  </si>
  <si>
    <t>Mörsch</t>
  </si>
  <si>
    <t>Neuburgweier</t>
  </si>
  <si>
    <t>Bac sur le Rhin</t>
  </si>
  <si>
    <t xml:space="preserve">Berg                </t>
  </si>
  <si>
    <t>Neulauterburg</t>
  </si>
  <si>
    <t>Scheibenhardt</t>
  </si>
  <si>
    <r>
      <t xml:space="preserve">Scheibenhard          </t>
    </r>
    <r>
      <rPr>
        <b/>
        <sz val="11"/>
        <color theme="1"/>
        <rFont val="Calibri"/>
        <family val="2"/>
        <scheme val="minor"/>
      </rPr>
      <t>France</t>
    </r>
  </si>
  <si>
    <t>Niederlauterbach</t>
  </si>
  <si>
    <t>Salmbach</t>
  </si>
  <si>
    <t>Schleithal</t>
  </si>
  <si>
    <t>Wissembourg</t>
  </si>
  <si>
    <t>Col du Pigeonnier</t>
  </si>
  <si>
    <t>Climbach</t>
  </si>
  <si>
    <t>Lembach</t>
  </si>
  <si>
    <t>Niedersteinbach</t>
  </si>
  <si>
    <t>Obersteinbach</t>
  </si>
  <si>
    <t>Sturzelbronn</t>
  </si>
  <si>
    <t>Bitche</t>
  </si>
  <si>
    <t>Lemberg</t>
  </si>
  <si>
    <t>Goetzenbruck</t>
  </si>
  <si>
    <t>Meisenthal</t>
  </si>
  <si>
    <t>Soucht</t>
  </si>
  <si>
    <t>Speckbronn</t>
  </si>
  <si>
    <t>Diemeringen</t>
  </si>
  <si>
    <t>Lorentzen</t>
  </si>
  <si>
    <t>Domfessel</t>
  </si>
  <si>
    <t>Sarre-Union</t>
  </si>
  <si>
    <t>Harskirchen</t>
  </si>
  <si>
    <t>Mittersheim</t>
  </si>
  <si>
    <t>Langatte</t>
  </si>
  <si>
    <t>Haut-Clocher</t>
  </si>
  <si>
    <t>Sarrebourg</t>
  </si>
  <si>
    <t>Moulin de la Forge</t>
  </si>
  <si>
    <t>Lorquin</t>
  </si>
  <si>
    <t>Niderhoff</t>
  </si>
  <si>
    <t>Lafrimbolle</t>
  </si>
  <si>
    <t>Cirey-sur-Vezouze</t>
  </si>
  <si>
    <t>Parux</t>
  </si>
  <si>
    <t>Bréménil</t>
  </si>
  <si>
    <t>Badonviller</t>
  </si>
  <si>
    <t>Raon-L'étape</t>
  </si>
  <si>
    <t>Saint-Blaise</t>
  </si>
  <si>
    <t>Moyenmoutier</t>
  </si>
  <si>
    <t>Senones</t>
  </si>
  <si>
    <t>Le Petite-Raon</t>
  </si>
  <si>
    <t>Moussey</t>
  </si>
  <si>
    <t>Col de Prayé</t>
  </si>
  <si>
    <t>Col du Donon</t>
  </si>
  <si>
    <t>Schirmeck</t>
  </si>
  <si>
    <t>Wisches</t>
  </si>
  <si>
    <t>Lutzelhouse</t>
  </si>
  <si>
    <t>Urmatt</t>
  </si>
  <si>
    <t>Dinsheim-sur-Bruche</t>
  </si>
  <si>
    <t>Mutzig</t>
  </si>
  <si>
    <t>Molsheim</t>
  </si>
  <si>
    <t>Dachstein</t>
  </si>
  <si>
    <t>Wolfisheim</t>
  </si>
  <si>
    <t>Oberhausbergen</t>
  </si>
  <si>
    <t>Mittelhausbergen</t>
  </si>
  <si>
    <t>Niederhausbergen</t>
  </si>
  <si>
    <t>Départ : Print'Europe</t>
  </si>
  <si>
    <t>Mundolsheim 13 rue Desaix</t>
  </si>
  <si>
    <t>r, de l'industrie/r, des rossignols</t>
  </si>
  <si>
    <t>D165/r, du Ried/M468/D468</t>
  </si>
  <si>
    <t>D468</t>
  </si>
  <si>
    <t>D94/L87</t>
  </si>
  <si>
    <t>Kronnenstrasse/L75</t>
  </si>
  <si>
    <t>L75</t>
  </si>
  <si>
    <t>L75/Landstrasse/Hauptstrasse</t>
  </si>
  <si>
    <t>L76</t>
  </si>
  <si>
    <t>L87a</t>
  </si>
  <si>
    <t>Banhoffstrasse</t>
  </si>
  <si>
    <t xml:space="preserve">Sandbachstrasse/ 3 </t>
  </si>
  <si>
    <t>L84a /r,katzenstein/r,waldsee</t>
  </si>
  <si>
    <t>r,Rotenbachtal/r,Badener</t>
  </si>
  <si>
    <t>Grundstrasse/Eberstainstrasse</t>
  </si>
  <si>
    <t>Goethestrasse/Michelbachstrasse</t>
  </si>
  <si>
    <t>L613/Schwarzwaldhochstrasse</t>
  </si>
  <si>
    <t>L613</t>
  </si>
  <si>
    <r>
      <t xml:space="preserve">Neue </t>
    </r>
    <r>
      <rPr>
        <b/>
        <sz val="9"/>
        <color theme="1"/>
        <rFont val="Calibri"/>
        <family val="2"/>
        <scheme val="minor"/>
      </rPr>
      <t>Steige/r,Schöllbronner/r,Leopold</t>
    </r>
  </si>
  <si>
    <t>Rheinstrasse/Mörscherstrasse/L566</t>
  </si>
  <si>
    <t>L566</t>
  </si>
  <si>
    <t>environ 2,50 euros/L556/K20</t>
  </si>
  <si>
    <t>Ludwigstrasse</t>
  </si>
  <si>
    <t>L545</t>
  </si>
  <si>
    <t>Hauptstrasse/D403</t>
  </si>
  <si>
    <t>D244</t>
  </si>
  <si>
    <t>D244/D263/r,de l'industrie/D264</t>
  </si>
  <si>
    <t>D77/D3</t>
  </si>
  <si>
    <t>alt 432m</t>
  </si>
  <si>
    <t>D3</t>
  </si>
  <si>
    <t>D3/D35</t>
  </si>
  <si>
    <t>D35</t>
  </si>
  <si>
    <t>R,tilleuls/D110M/D662/Wolfsgarten/D36</t>
  </si>
  <si>
    <t>D37</t>
  </si>
  <si>
    <t>D37/D83</t>
  </si>
  <si>
    <t>D83</t>
  </si>
  <si>
    <t>Oben im Thal/r,du moulin/r,de l'étang</t>
  </si>
  <si>
    <t>D919</t>
  </si>
  <si>
    <t>D919/D8</t>
  </si>
  <si>
    <t>D8/D800</t>
  </si>
  <si>
    <t>D623</t>
  </si>
  <si>
    <t>D623/piste canal des houillères de la Sarre</t>
  </si>
  <si>
    <t>piste canal des houillères de la Sarre/D27</t>
  </si>
  <si>
    <t>D27</t>
  </si>
  <si>
    <t>r,de Lunéville/piste cyclable Serrebourg Abreschwiller</t>
  </si>
  <si>
    <t>voie verte des deux Sarres</t>
  </si>
  <si>
    <t>D41</t>
  </si>
  <si>
    <t>D41/D993</t>
  </si>
  <si>
    <t>D993</t>
  </si>
  <si>
    <t>D180</t>
  </si>
  <si>
    <t>D180/D8</t>
  </si>
  <si>
    <t>D8</t>
  </si>
  <si>
    <t>D992/D182/D182A/D392A</t>
  </si>
  <si>
    <t>D259/r, St Spinule</t>
  </si>
  <si>
    <t>r,de la saline/r, de ravines/r,Paul Rochatte</t>
  </si>
  <si>
    <t>voie verte du Rabodeau</t>
  </si>
  <si>
    <t>D424</t>
  </si>
  <si>
    <t>D49</t>
  </si>
  <si>
    <t>r,Jules Py/rte forrestière de Prayé</t>
  </si>
  <si>
    <t>alt 785m/D392</t>
  </si>
  <si>
    <t>alt 728m/D392</t>
  </si>
  <si>
    <t>D392</t>
  </si>
  <si>
    <t>rte des loisirs</t>
  </si>
  <si>
    <t>D93/D30</t>
  </si>
  <si>
    <t>piste du canal de la Bruche</t>
  </si>
  <si>
    <t>M63/M563</t>
  </si>
  <si>
    <t>D963/M63</t>
  </si>
  <si>
    <t>D31/M63</t>
  </si>
  <si>
    <t>M63/r, de l'industrie</t>
  </si>
  <si>
    <t>13, rue Desaix</t>
  </si>
  <si>
    <t>C</t>
  </si>
  <si>
    <t>BRM 400 2023 Mundolsheim 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</si>
</sst>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.0"/>
    <numFmt numFmtId="166" formatCode="h:mm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1"/>
      <color theme="5"/>
      <name val="Calibri"/>
      <family val="2"/>
      <scheme val="minor"/>
    </font>
    <font>
      <sz val="11"/>
      <color rgb="FF000080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.5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0" fontId="7" fillId="0" borderId="7" xfId="0" applyFont="1" applyBorder="1" applyAlignment="1">
      <alignment horizontal="right" vertical="center" wrapText="1"/>
    </xf>
    <xf numFmtId="0" fontId="0" fillId="0" borderId="21" xfId="0" applyBorder="1"/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2" borderId="25" xfId="0" applyFont="1" applyFill="1" applyBorder="1"/>
    <xf numFmtId="165" fontId="1" fillId="2" borderId="25" xfId="0" applyNumberFormat="1" applyFont="1" applyFill="1" applyBorder="1" applyAlignment="1">
      <alignment horizontal="center"/>
    </xf>
    <xf numFmtId="0" fontId="10" fillId="0" borderId="0" xfId="0" applyFont="1"/>
    <xf numFmtId="166" fontId="1" fillId="2" borderId="25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166" fontId="1" fillId="2" borderId="29" xfId="0" applyNumberFormat="1" applyFont="1" applyFill="1" applyBorder="1" applyAlignment="1">
      <alignment horizontal="center"/>
    </xf>
    <xf numFmtId="166" fontId="8" fillId="0" borderId="24" xfId="0" applyNumberFormat="1" applyFont="1" applyBorder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2" borderId="27" xfId="0" applyFont="1" applyFill="1" applyBorder="1"/>
    <xf numFmtId="0" fontId="0" fillId="2" borderId="25" xfId="0" applyFont="1" applyFill="1" applyBorder="1"/>
    <xf numFmtId="0" fontId="19" fillId="0" borderId="19" xfId="0" applyFont="1" applyBorder="1"/>
    <xf numFmtId="0" fontId="21" fillId="0" borderId="19" xfId="0" applyFont="1" applyBorder="1"/>
    <xf numFmtId="0" fontId="22" fillId="0" borderId="21" xfId="0" applyFont="1" applyBorder="1"/>
    <xf numFmtId="0" fontId="22" fillId="0" borderId="19" xfId="0" applyFont="1" applyBorder="1"/>
    <xf numFmtId="164" fontId="8" fillId="0" borderId="0" xfId="0" applyNumberFormat="1" applyFont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36"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9</xdr:col>
      <xdr:colOff>36568</xdr:colOff>
      <xdr:row>6</xdr:row>
      <xdr:rowOff>113477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F55E15D-DD71-421A-89FD-62E53538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0"/>
          <a:ext cx="3932293" cy="14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m@randonneursdestrasbourg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="119" zoomScaleNormal="100" workbookViewId="0">
      <selection activeCell="E4" sqref="E4"/>
    </sheetView>
  </sheetViews>
  <sheetFormatPr baseColWidth="10" defaultRowHeight="15" x14ac:dyDescent="0.25"/>
  <cols>
    <col min="1" max="1" width="8.7109375" style="42" bestFit="1" customWidth="1"/>
    <col min="2" max="2" width="28.85546875" customWidth="1"/>
    <col min="3" max="3" width="5.7109375" customWidth="1"/>
    <col min="4" max="4" width="6.42578125" customWidth="1"/>
    <col min="5" max="5" width="29.7109375" customWidth="1"/>
    <col min="10" max="10" width="3.28515625" customWidth="1"/>
    <col min="11" max="11" width="11.42578125" style="34"/>
  </cols>
  <sheetData>
    <row r="1" spans="2:9" ht="23.25" x14ac:dyDescent="0.25">
      <c r="B1" s="54" t="s">
        <v>0</v>
      </c>
      <c r="C1" s="54"/>
      <c r="D1" s="55"/>
      <c r="E1" s="55"/>
      <c r="F1" s="1"/>
      <c r="G1" s="1"/>
      <c r="H1" s="1"/>
      <c r="I1" s="1"/>
    </row>
    <row r="2" spans="2:9" x14ac:dyDescent="0.25">
      <c r="B2" s="2"/>
      <c r="C2" s="2"/>
      <c r="D2" s="3"/>
      <c r="E2" s="1"/>
      <c r="F2" s="56"/>
      <c r="G2" s="57"/>
      <c r="H2" s="57"/>
      <c r="I2" s="57"/>
    </row>
    <row r="3" spans="2:9" x14ac:dyDescent="0.25">
      <c r="B3" s="2" t="s">
        <v>1</v>
      </c>
      <c r="C3" s="66">
        <v>1921</v>
      </c>
      <c r="D3" s="55"/>
      <c r="E3" s="1"/>
      <c r="F3" s="56"/>
      <c r="G3" s="57"/>
      <c r="H3" s="57"/>
      <c r="I3" s="57"/>
    </row>
    <row r="4" spans="2:9" ht="24.75" customHeight="1" x14ac:dyDescent="0.25">
      <c r="B4" s="2" t="s">
        <v>2</v>
      </c>
      <c r="C4" s="66">
        <v>1976</v>
      </c>
      <c r="D4" s="55"/>
      <c r="E4" s="1"/>
      <c r="F4" s="56"/>
      <c r="G4" s="57"/>
      <c r="H4" s="57"/>
      <c r="I4" s="57"/>
    </row>
    <row r="5" spans="2:9" x14ac:dyDescent="0.25">
      <c r="B5" s="2" t="s">
        <v>3</v>
      </c>
      <c r="C5" s="66">
        <v>1983</v>
      </c>
      <c r="D5" s="55"/>
      <c r="E5" s="1"/>
      <c r="F5" s="56"/>
      <c r="G5" s="57"/>
      <c r="H5" s="57"/>
      <c r="I5" s="57"/>
    </row>
    <row r="6" spans="2:9" x14ac:dyDescent="0.25">
      <c r="B6" s="3"/>
      <c r="C6" s="3"/>
      <c r="D6" s="3"/>
      <c r="E6" s="3"/>
      <c r="F6" s="3"/>
      <c r="G6" s="3"/>
      <c r="H6" s="3"/>
      <c r="I6" s="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ht="15.75" thickBot="1" x14ac:dyDescent="0.3">
      <c r="B8" s="3"/>
      <c r="C8" s="3"/>
      <c r="D8" s="3"/>
      <c r="E8" s="3"/>
      <c r="F8" s="3"/>
      <c r="G8" s="3"/>
      <c r="H8" s="3"/>
      <c r="I8" s="3"/>
    </row>
    <row r="9" spans="2:9" ht="16.5" thickTop="1" thickBot="1" x14ac:dyDescent="0.3">
      <c r="B9" s="4" t="s">
        <v>4</v>
      </c>
      <c r="C9" s="69" t="s">
        <v>190</v>
      </c>
      <c r="D9" s="70"/>
      <c r="E9" s="70"/>
      <c r="F9" s="58" t="s">
        <v>5</v>
      </c>
      <c r="G9" s="59"/>
      <c r="H9" s="60"/>
      <c r="I9" s="61"/>
    </row>
    <row r="10" spans="2:9" ht="16.5" thickTop="1" thickBot="1" x14ac:dyDescent="0.3">
      <c r="B10" s="5"/>
      <c r="C10" s="5"/>
      <c r="D10" s="6"/>
      <c r="E10" s="6"/>
      <c r="F10" s="5"/>
      <c r="G10" s="7"/>
      <c r="H10" s="6"/>
      <c r="I10" s="6"/>
    </row>
    <row r="11" spans="2:9" ht="15.75" thickTop="1" x14ac:dyDescent="0.25">
      <c r="B11" s="8" t="s">
        <v>6</v>
      </c>
      <c r="C11" s="67" t="s">
        <v>31</v>
      </c>
      <c r="D11" s="68"/>
      <c r="E11" s="68"/>
      <c r="F11" s="5" t="s">
        <v>7</v>
      </c>
      <c r="G11" s="62">
        <v>670844</v>
      </c>
      <c r="H11" s="62"/>
      <c r="I11" s="63"/>
    </row>
    <row r="12" spans="2:9" x14ac:dyDescent="0.25">
      <c r="B12" s="9" t="s">
        <v>8</v>
      </c>
      <c r="C12" s="81" t="s">
        <v>32</v>
      </c>
      <c r="D12" s="82"/>
      <c r="E12" s="82"/>
      <c r="F12" s="10" t="s">
        <v>9</v>
      </c>
      <c r="G12" s="64" t="s">
        <v>30</v>
      </c>
      <c r="H12" s="64"/>
      <c r="I12" s="65"/>
    </row>
    <row r="13" spans="2:9" ht="17.25" x14ac:dyDescent="0.25">
      <c r="B13" s="9" t="s">
        <v>10</v>
      </c>
      <c r="C13" s="81" t="s">
        <v>33</v>
      </c>
      <c r="D13" s="82"/>
      <c r="E13" s="82"/>
      <c r="F13" s="10" t="s">
        <v>11</v>
      </c>
      <c r="G13" s="45">
        <v>400</v>
      </c>
      <c r="H13" s="10" t="s">
        <v>29</v>
      </c>
      <c r="I13" s="13"/>
    </row>
    <row r="14" spans="2:9" ht="17.25" x14ac:dyDescent="0.25">
      <c r="B14" s="26" t="s">
        <v>23</v>
      </c>
      <c r="C14" s="81">
        <v>783423082</v>
      </c>
      <c r="D14" s="82"/>
      <c r="E14" s="82"/>
      <c r="F14" s="10"/>
      <c r="G14" s="11"/>
      <c r="H14" s="12"/>
      <c r="I14" s="13"/>
    </row>
    <row r="15" spans="2:9" ht="17.25" x14ac:dyDescent="0.25">
      <c r="B15" s="26" t="s">
        <v>24</v>
      </c>
      <c r="C15" s="83" t="s">
        <v>34</v>
      </c>
      <c r="D15" s="82"/>
      <c r="E15" s="82"/>
      <c r="F15" s="10"/>
      <c r="G15" s="11"/>
      <c r="H15" s="12"/>
      <c r="I15" s="13"/>
    </row>
    <row r="16" spans="2:9" x14ac:dyDescent="0.25">
      <c r="B16" s="14"/>
      <c r="C16" s="44"/>
      <c r="D16" s="86"/>
      <c r="E16" s="82"/>
      <c r="F16" s="10" t="s">
        <v>12</v>
      </c>
      <c r="G16" s="52">
        <v>45059</v>
      </c>
      <c r="H16" s="52"/>
      <c r="I16" s="53"/>
    </row>
    <row r="17" spans="1:11" ht="26.25" thickBot="1" x14ac:dyDescent="0.3">
      <c r="B17" s="15" t="s">
        <v>13</v>
      </c>
      <c r="C17" s="84" t="s">
        <v>35</v>
      </c>
      <c r="D17" s="85"/>
      <c r="E17" s="85"/>
      <c r="F17" s="16" t="s">
        <v>14</v>
      </c>
      <c r="G17" s="17"/>
      <c r="H17" s="71">
        <v>0.29166666666666669</v>
      </c>
      <c r="I17" s="72"/>
      <c r="K17" s="43"/>
    </row>
    <row r="18" spans="1:11" ht="16.5" thickTop="1" thickBot="1" x14ac:dyDescent="0.3">
      <c r="A18" s="80" t="s">
        <v>28</v>
      </c>
      <c r="B18" s="73" t="s">
        <v>15</v>
      </c>
      <c r="C18" s="78" t="s">
        <v>25</v>
      </c>
      <c r="D18" s="79"/>
      <c r="E18" s="73" t="s">
        <v>16</v>
      </c>
      <c r="F18" s="18" t="s">
        <v>17</v>
      </c>
      <c r="G18" s="18" t="s">
        <v>17</v>
      </c>
      <c r="H18" s="76" t="s">
        <v>18</v>
      </c>
      <c r="I18" s="77"/>
    </row>
    <row r="19" spans="1:11" ht="15.75" thickBot="1" x14ac:dyDescent="0.3">
      <c r="A19" s="80"/>
      <c r="B19" s="74"/>
      <c r="C19" s="28" t="s">
        <v>26</v>
      </c>
      <c r="D19" s="29" t="s">
        <v>27</v>
      </c>
      <c r="E19" s="75"/>
      <c r="F19" s="19" t="s">
        <v>19</v>
      </c>
      <c r="G19" s="20" t="s">
        <v>20</v>
      </c>
      <c r="H19" s="21" t="s">
        <v>21</v>
      </c>
      <c r="I19" s="22" t="s">
        <v>22</v>
      </c>
    </row>
    <row r="20" spans="1:11" ht="15.75" thickTop="1" x14ac:dyDescent="0.25">
      <c r="B20" s="36" t="s">
        <v>118</v>
      </c>
      <c r="C20" s="30"/>
      <c r="D20" s="31"/>
      <c r="E20" s="31"/>
      <c r="F20" s="31"/>
      <c r="G20" s="31"/>
      <c r="H20" s="38"/>
      <c r="I20" s="39"/>
    </row>
    <row r="21" spans="1:11" x14ac:dyDescent="0.25">
      <c r="B21" s="46" t="s">
        <v>119</v>
      </c>
      <c r="C21" s="32"/>
      <c r="D21" s="32"/>
      <c r="E21" s="47" t="s">
        <v>120</v>
      </c>
      <c r="F21" s="33">
        <v>0</v>
      </c>
      <c r="G21" s="33">
        <v>0</v>
      </c>
      <c r="H21" s="35">
        <f>H17</f>
        <v>0.29166666666666669</v>
      </c>
      <c r="I21" s="37">
        <f>H21+1/24</f>
        <v>0.33333333333333337</v>
      </c>
    </row>
    <row r="22" spans="1:11" x14ac:dyDescent="0.25">
      <c r="B22" s="23" t="s">
        <v>37</v>
      </c>
      <c r="C22" s="27"/>
      <c r="D22" s="24"/>
      <c r="E22" s="24" t="s">
        <v>121</v>
      </c>
      <c r="F22" s="25">
        <v>1.8</v>
      </c>
      <c r="G22" s="25">
        <f>IF(F22&lt;&gt;"",G21+F22,"")</f>
        <v>1.8</v>
      </c>
      <c r="H22" s="40" t="str">
        <f>IF(A22="C",$H$17+(MIN(G22,200)/34+MIN(MAX(G22-200,0),200)/32+MIN(MAX(G22-400,0),200)/30+MIN(MAX(G22-600,0),400)/28+1/120)/24,"")</f>
        <v/>
      </c>
      <c r="I22" s="41" t="str">
        <f>IF(A22="C",$I$21+(MIN(G22,60)/20+MIN(MAX(G22-60,0),540)/15+MIN(MAX(G22-600,0),400)/11.428+1/120)/24,"")</f>
        <v/>
      </c>
    </row>
    <row r="23" spans="1:11" x14ac:dyDescent="0.25">
      <c r="B23" s="23" t="s">
        <v>38</v>
      </c>
      <c r="C23" s="27"/>
      <c r="D23" s="24"/>
      <c r="E23" s="24" t="s">
        <v>122</v>
      </c>
      <c r="F23" s="25">
        <v>7.2</v>
      </c>
      <c r="G23" s="25">
        <f t="shared" ref="G23:G53" si="0">IF(F23&lt;&gt;"",G22+F23,"")</f>
        <v>9</v>
      </c>
      <c r="H23" s="40" t="str">
        <f t="shared" ref="H23:H53" si="1">IF(A23="C",$H$17+(MIN(G23,200)/34+MIN(MAX(G23-200,0),200)/32+MIN(MAX(G23-400,0),200)/30+MIN(MAX(G23-600,0),400)/28+1/120)/24,"")</f>
        <v/>
      </c>
      <c r="I23" s="41" t="str">
        <f t="shared" ref="I23:I53" si="2">IF(A23="C",$I$21+(MIN(G23,60)/20+MIN(MAX(G23-60,0),540)/15+MIN(MAX(G23-600,0),400)/11.428+1/120)/24,"")</f>
        <v/>
      </c>
    </row>
    <row r="24" spans="1:11" x14ac:dyDescent="0.25">
      <c r="B24" s="23" t="s">
        <v>39</v>
      </c>
      <c r="C24" s="27"/>
      <c r="D24" s="24"/>
      <c r="E24" s="24" t="s">
        <v>122</v>
      </c>
      <c r="F24" s="25">
        <v>3.1</v>
      </c>
      <c r="G24" s="25">
        <f t="shared" si="0"/>
        <v>12.1</v>
      </c>
      <c r="H24" s="40" t="str">
        <f t="shared" si="1"/>
        <v/>
      </c>
      <c r="I24" s="41" t="str">
        <f t="shared" si="2"/>
        <v/>
      </c>
    </row>
    <row r="25" spans="1:11" x14ac:dyDescent="0.25">
      <c r="B25" s="23" t="s">
        <v>40</v>
      </c>
      <c r="C25" s="27"/>
      <c r="D25" s="24"/>
      <c r="E25" s="24" t="s">
        <v>123</v>
      </c>
      <c r="F25" s="25">
        <v>3.4</v>
      </c>
      <c r="G25" s="25">
        <f t="shared" si="0"/>
        <v>15.5</v>
      </c>
      <c r="H25" s="40" t="str">
        <f t="shared" si="1"/>
        <v/>
      </c>
      <c r="I25" s="41" t="str">
        <f t="shared" si="2"/>
        <v/>
      </c>
    </row>
    <row r="26" spans="1:11" x14ac:dyDescent="0.25">
      <c r="B26" s="23" t="s">
        <v>50</v>
      </c>
      <c r="C26" s="27"/>
      <c r="D26" s="24"/>
      <c r="E26" s="24" t="s">
        <v>124</v>
      </c>
      <c r="F26" s="25">
        <v>5</v>
      </c>
      <c r="G26" s="25">
        <f t="shared" si="0"/>
        <v>20.5</v>
      </c>
      <c r="H26" s="40" t="str">
        <f t="shared" si="1"/>
        <v/>
      </c>
      <c r="I26" s="41" t="str">
        <f t="shared" si="2"/>
        <v/>
      </c>
    </row>
    <row r="27" spans="1:11" x14ac:dyDescent="0.25">
      <c r="B27" s="23" t="s">
        <v>41</v>
      </c>
      <c r="C27" s="27"/>
      <c r="D27" s="24"/>
      <c r="E27" s="24" t="s">
        <v>125</v>
      </c>
      <c r="F27" s="25">
        <v>4.5</v>
      </c>
      <c r="G27" s="25">
        <f t="shared" si="0"/>
        <v>25</v>
      </c>
      <c r="H27" s="40" t="str">
        <f t="shared" si="1"/>
        <v/>
      </c>
      <c r="I27" s="41" t="str">
        <f t="shared" si="2"/>
        <v/>
      </c>
    </row>
    <row r="28" spans="1:11" x14ac:dyDescent="0.25">
      <c r="B28" s="23" t="s">
        <v>42</v>
      </c>
      <c r="C28" s="27"/>
      <c r="D28" s="24"/>
      <c r="E28" s="24" t="s">
        <v>125</v>
      </c>
      <c r="F28" s="25">
        <v>1.7</v>
      </c>
      <c r="G28" s="25">
        <f t="shared" si="0"/>
        <v>26.7</v>
      </c>
      <c r="H28" s="40" t="str">
        <f>IF(A28="C",$H$17+(MIN(G28,200)/34+MIN(MAX(G28-200,0),200)/32+MIN(MAX(G28-400,0),200)/30+MIN(MAX(G28-600,0),400)/28+1/120)/24,"")</f>
        <v/>
      </c>
      <c r="I28" s="41" t="str">
        <f t="shared" si="2"/>
        <v/>
      </c>
    </row>
    <row r="29" spans="1:11" x14ac:dyDescent="0.25">
      <c r="B29" s="23" t="s">
        <v>43</v>
      </c>
      <c r="C29" s="27"/>
      <c r="D29" s="24"/>
      <c r="E29" s="24" t="s">
        <v>126</v>
      </c>
      <c r="F29" s="25">
        <v>2</v>
      </c>
      <c r="G29" s="25">
        <f t="shared" si="0"/>
        <v>28.7</v>
      </c>
      <c r="H29" s="40" t="str">
        <f t="shared" si="1"/>
        <v/>
      </c>
      <c r="I29" s="41" t="str">
        <f t="shared" si="2"/>
        <v/>
      </c>
    </row>
    <row r="30" spans="1:11" x14ac:dyDescent="0.25">
      <c r="B30" s="23" t="s">
        <v>44</v>
      </c>
      <c r="C30" s="27"/>
      <c r="D30" s="24"/>
      <c r="E30" s="24" t="s">
        <v>127</v>
      </c>
      <c r="F30" s="25">
        <v>2</v>
      </c>
      <c r="G30" s="25">
        <f t="shared" si="0"/>
        <v>30.7</v>
      </c>
      <c r="H30" s="40" t="str">
        <f t="shared" si="1"/>
        <v/>
      </c>
      <c r="I30" s="41" t="str">
        <f t="shared" si="2"/>
        <v/>
      </c>
    </row>
    <row r="31" spans="1:11" x14ac:dyDescent="0.25">
      <c r="B31" s="23" t="s">
        <v>45</v>
      </c>
      <c r="C31" s="27"/>
      <c r="D31" s="24"/>
      <c r="E31" s="24" t="s">
        <v>128</v>
      </c>
      <c r="F31" s="25">
        <v>5.2</v>
      </c>
      <c r="G31" s="25">
        <f t="shared" si="0"/>
        <v>35.9</v>
      </c>
      <c r="H31" s="40" t="str">
        <f t="shared" si="1"/>
        <v/>
      </c>
      <c r="I31" s="41" t="str">
        <f t="shared" si="2"/>
        <v/>
      </c>
    </row>
    <row r="32" spans="1:11" x14ac:dyDescent="0.25">
      <c r="B32" s="23" t="s">
        <v>46</v>
      </c>
      <c r="C32" s="27"/>
      <c r="D32" s="24"/>
      <c r="E32" s="24" t="s">
        <v>129</v>
      </c>
      <c r="F32" s="25">
        <v>2.7</v>
      </c>
      <c r="G32" s="25">
        <f t="shared" si="0"/>
        <v>38.6</v>
      </c>
      <c r="H32" s="40" t="str">
        <f t="shared" si="1"/>
        <v/>
      </c>
      <c r="I32" s="41" t="str">
        <f t="shared" si="2"/>
        <v/>
      </c>
    </row>
    <row r="33" spans="1:9" ht="15.75" customHeight="1" x14ac:dyDescent="0.25">
      <c r="B33" s="23" t="s">
        <v>47</v>
      </c>
      <c r="C33" s="27"/>
      <c r="D33" s="24"/>
      <c r="E33" s="24" t="s">
        <v>130</v>
      </c>
      <c r="F33" s="25">
        <v>2.1</v>
      </c>
      <c r="G33" s="25">
        <f t="shared" si="0"/>
        <v>40.700000000000003</v>
      </c>
      <c r="H33" s="40" t="str">
        <f t="shared" si="1"/>
        <v/>
      </c>
      <c r="I33" s="41" t="str">
        <f t="shared" si="2"/>
        <v/>
      </c>
    </row>
    <row r="34" spans="1:9" ht="16.5" customHeight="1" x14ac:dyDescent="0.25">
      <c r="B34" s="23" t="s">
        <v>48</v>
      </c>
      <c r="C34" s="27"/>
      <c r="D34" s="24"/>
      <c r="E34" s="24" t="s">
        <v>131</v>
      </c>
      <c r="F34" s="25">
        <v>3.7</v>
      </c>
      <c r="G34" s="25">
        <f t="shared" si="0"/>
        <v>44.400000000000006</v>
      </c>
      <c r="H34" s="40" t="str">
        <f t="shared" si="1"/>
        <v/>
      </c>
      <c r="I34" s="41" t="str">
        <f t="shared" si="2"/>
        <v/>
      </c>
    </row>
    <row r="35" spans="1:9" x14ac:dyDescent="0.25">
      <c r="B35" s="23" t="s">
        <v>49</v>
      </c>
      <c r="C35" s="27"/>
      <c r="D35" s="24"/>
      <c r="E35" s="24" t="s">
        <v>132</v>
      </c>
      <c r="F35" s="25">
        <v>7.8</v>
      </c>
      <c r="G35" s="25">
        <f t="shared" si="0"/>
        <v>52.2</v>
      </c>
      <c r="H35" s="40" t="str">
        <f t="shared" si="1"/>
        <v/>
      </c>
      <c r="I35" s="41" t="str">
        <f t="shared" si="2"/>
        <v/>
      </c>
    </row>
    <row r="36" spans="1:9" x14ac:dyDescent="0.25">
      <c r="B36" s="23" t="s">
        <v>51</v>
      </c>
      <c r="C36" s="27"/>
      <c r="D36" s="24"/>
      <c r="E36" s="24" t="s">
        <v>133</v>
      </c>
      <c r="F36" s="25">
        <v>6.3</v>
      </c>
      <c r="G36" s="25">
        <f t="shared" si="0"/>
        <v>58.5</v>
      </c>
      <c r="H36" s="40" t="str">
        <f t="shared" si="1"/>
        <v/>
      </c>
      <c r="I36" s="41" t="str">
        <f t="shared" si="2"/>
        <v/>
      </c>
    </row>
    <row r="37" spans="1:9" x14ac:dyDescent="0.25">
      <c r="B37" s="23" t="s">
        <v>52</v>
      </c>
      <c r="C37" s="27"/>
      <c r="D37" s="24"/>
      <c r="E37" s="24" t="s">
        <v>134</v>
      </c>
      <c r="F37" s="25">
        <v>2.9</v>
      </c>
      <c r="G37" s="25">
        <f t="shared" si="0"/>
        <v>61.4</v>
      </c>
      <c r="H37" s="40" t="str">
        <f t="shared" si="1"/>
        <v/>
      </c>
      <c r="I37" s="41" t="str">
        <f t="shared" si="2"/>
        <v/>
      </c>
    </row>
    <row r="38" spans="1:9" x14ac:dyDescent="0.25">
      <c r="B38" s="23" t="s">
        <v>53</v>
      </c>
      <c r="C38" s="27"/>
      <c r="D38" s="24"/>
      <c r="E38" s="24" t="s">
        <v>135</v>
      </c>
      <c r="F38" s="25">
        <v>2.9</v>
      </c>
      <c r="G38" s="25">
        <f t="shared" si="0"/>
        <v>64.3</v>
      </c>
      <c r="H38" s="40" t="str">
        <f t="shared" si="1"/>
        <v/>
      </c>
      <c r="I38" s="41" t="str">
        <f t="shared" si="2"/>
        <v/>
      </c>
    </row>
    <row r="39" spans="1:9" x14ac:dyDescent="0.25">
      <c r="B39" s="23" t="s">
        <v>54</v>
      </c>
      <c r="C39" s="27"/>
      <c r="D39" s="24"/>
      <c r="E39" s="24" t="s">
        <v>136</v>
      </c>
      <c r="F39" s="25">
        <v>5.0999999999999996</v>
      </c>
      <c r="G39" s="25">
        <f t="shared" si="0"/>
        <v>69.399999999999991</v>
      </c>
      <c r="H39" s="40" t="str">
        <f t="shared" si="1"/>
        <v/>
      </c>
      <c r="I39" s="41" t="str">
        <f t="shared" si="2"/>
        <v/>
      </c>
    </row>
    <row r="40" spans="1:9" x14ac:dyDescent="0.25">
      <c r="B40" s="23" t="s">
        <v>55</v>
      </c>
      <c r="C40" s="27"/>
      <c r="D40" s="24"/>
      <c r="E40" s="24" t="s">
        <v>136</v>
      </c>
      <c r="F40" s="25">
        <v>3.1</v>
      </c>
      <c r="G40" s="25">
        <f t="shared" si="0"/>
        <v>72.499999999999986</v>
      </c>
      <c r="H40" s="40" t="str">
        <f t="shared" si="1"/>
        <v/>
      </c>
      <c r="I40" s="41" t="str">
        <f t="shared" si="2"/>
        <v/>
      </c>
    </row>
    <row r="41" spans="1:9" x14ac:dyDescent="0.25">
      <c r="B41" s="23" t="s">
        <v>56</v>
      </c>
      <c r="C41" s="27"/>
      <c r="D41" s="24"/>
      <c r="E41" s="48" t="s">
        <v>137</v>
      </c>
      <c r="F41" s="25">
        <v>4</v>
      </c>
      <c r="G41" s="25">
        <f t="shared" si="0"/>
        <v>76.499999999999986</v>
      </c>
      <c r="H41" s="40" t="str">
        <f t="shared" si="1"/>
        <v/>
      </c>
      <c r="I41" s="41" t="str">
        <f t="shared" si="2"/>
        <v/>
      </c>
    </row>
    <row r="42" spans="1:9" x14ac:dyDescent="0.25">
      <c r="A42" s="42" t="s">
        <v>189</v>
      </c>
      <c r="B42" s="23" t="s">
        <v>57</v>
      </c>
      <c r="C42" s="27"/>
      <c r="D42" s="24"/>
      <c r="E42" s="49" t="s">
        <v>138</v>
      </c>
      <c r="F42" s="25">
        <v>6.5</v>
      </c>
      <c r="G42" s="25">
        <f t="shared" si="0"/>
        <v>82.999999999999986</v>
      </c>
      <c r="H42" s="40">
        <f t="shared" si="1"/>
        <v>0.39372957516339868</v>
      </c>
      <c r="I42" s="41">
        <f t="shared" si="2"/>
        <v>0.52256944444444442</v>
      </c>
    </row>
    <row r="43" spans="1:9" x14ac:dyDescent="0.25">
      <c r="B43" s="23" t="s">
        <v>58</v>
      </c>
      <c r="C43" s="27"/>
      <c r="D43" s="24"/>
      <c r="E43" s="24" t="s">
        <v>139</v>
      </c>
      <c r="F43" s="25">
        <v>9.3000000000000007</v>
      </c>
      <c r="G43" s="25">
        <f t="shared" si="0"/>
        <v>92.299999999999983</v>
      </c>
      <c r="H43" s="40" t="str">
        <f t="shared" si="1"/>
        <v/>
      </c>
      <c r="I43" s="41" t="str">
        <f t="shared" si="2"/>
        <v/>
      </c>
    </row>
    <row r="44" spans="1:9" x14ac:dyDescent="0.25">
      <c r="B44" s="23" t="s">
        <v>59</v>
      </c>
      <c r="C44" s="27"/>
      <c r="D44" s="24"/>
      <c r="E44" s="24" t="s">
        <v>139</v>
      </c>
      <c r="F44" s="25">
        <v>2.5</v>
      </c>
      <c r="G44" s="25">
        <f t="shared" si="0"/>
        <v>94.799999999999983</v>
      </c>
      <c r="H44" s="40" t="str">
        <f t="shared" si="1"/>
        <v/>
      </c>
      <c r="I44" s="41" t="str">
        <f t="shared" si="2"/>
        <v/>
      </c>
    </row>
    <row r="45" spans="1:9" x14ac:dyDescent="0.25">
      <c r="B45" s="23" t="s">
        <v>60</v>
      </c>
      <c r="C45" s="27"/>
      <c r="D45" s="24"/>
      <c r="E45" s="24" t="s">
        <v>140</v>
      </c>
      <c r="F45" s="25">
        <v>1</v>
      </c>
      <c r="G45" s="25">
        <f>IF(F45&lt;&gt;"",G44+F45,"")</f>
        <v>95.799999999999983</v>
      </c>
      <c r="H45" s="40" t="str">
        <f t="shared" si="1"/>
        <v/>
      </c>
      <c r="I45" s="41" t="str">
        <f t="shared" si="2"/>
        <v/>
      </c>
    </row>
    <row r="46" spans="1:9" x14ac:dyDescent="0.25">
      <c r="B46" s="23" t="s">
        <v>61</v>
      </c>
      <c r="C46" s="27"/>
      <c r="D46" s="24"/>
      <c r="E46" s="24" t="s">
        <v>141</v>
      </c>
      <c r="F46" s="25">
        <v>5.6</v>
      </c>
      <c r="G46" s="25">
        <f t="shared" si="0"/>
        <v>101.39999999999998</v>
      </c>
      <c r="H46" s="40" t="str">
        <f t="shared" si="1"/>
        <v/>
      </c>
      <c r="I46" s="41" t="str">
        <f t="shared" si="2"/>
        <v/>
      </c>
    </row>
    <row r="47" spans="1:9" x14ac:dyDescent="0.25">
      <c r="B47" s="23" t="s">
        <v>62</v>
      </c>
      <c r="C47" s="27"/>
      <c r="D47" s="24"/>
      <c r="E47" s="24" t="s">
        <v>142</v>
      </c>
      <c r="F47" s="25">
        <v>1.6</v>
      </c>
      <c r="G47" s="25">
        <f t="shared" si="0"/>
        <v>102.99999999999997</v>
      </c>
      <c r="H47" s="40" t="str">
        <f t="shared" si="1"/>
        <v/>
      </c>
      <c r="I47" s="41" t="str">
        <f t="shared" si="2"/>
        <v/>
      </c>
    </row>
    <row r="48" spans="1:9" x14ac:dyDescent="0.25">
      <c r="B48" s="23" t="s">
        <v>63</v>
      </c>
      <c r="C48" s="27"/>
      <c r="D48" s="24"/>
      <c r="E48" s="24" t="s">
        <v>143</v>
      </c>
      <c r="F48" s="25">
        <v>3.4</v>
      </c>
      <c r="G48" s="25">
        <f t="shared" si="0"/>
        <v>106.39999999999998</v>
      </c>
      <c r="H48" s="40" t="str">
        <f t="shared" si="1"/>
        <v/>
      </c>
      <c r="I48" s="41" t="str">
        <f t="shared" si="2"/>
        <v/>
      </c>
    </row>
    <row r="49" spans="1:9" x14ac:dyDescent="0.25">
      <c r="B49" s="23" t="s">
        <v>64</v>
      </c>
      <c r="C49" s="27"/>
      <c r="D49" s="24"/>
      <c r="E49" s="24" t="s">
        <v>144</v>
      </c>
      <c r="F49" s="25">
        <v>0.5</v>
      </c>
      <c r="G49" s="25">
        <f t="shared" si="0"/>
        <v>106.89999999999998</v>
      </c>
      <c r="H49" s="40" t="str">
        <f t="shared" si="1"/>
        <v/>
      </c>
      <c r="I49" s="41" t="str">
        <f t="shared" si="2"/>
        <v/>
      </c>
    </row>
    <row r="50" spans="1:9" x14ac:dyDescent="0.25">
      <c r="B50" s="23" t="s">
        <v>65</v>
      </c>
      <c r="C50" s="27"/>
      <c r="D50" s="24"/>
      <c r="E50" s="24" t="s">
        <v>144</v>
      </c>
      <c r="F50" s="25">
        <v>2.8</v>
      </c>
      <c r="G50" s="25">
        <f t="shared" si="0"/>
        <v>109.69999999999997</v>
      </c>
      <c r="H50" s="40" t="str">
        <f t="shared" si="1"/>
        <v/>
      </c>
      <c r="I50" s="41" t="str">
        <f t="shared" si="2"/>
        <v/>
      </c>
    </row>
    <row r="51" spans="1:9" x14ac:dyDescent="0.25">
      <c r="B51" s="23" t="s">
        <v>66</v>
      </c>
      <c r="C51" s="27"/>
      <c r="D51" s="24"/>
      <c r="E51" s="24" t="s">
        <v>144</v>
      </c>
      <c r="F51" s="25">
        <v>2</v>
      </c>
      <c r="G51" s="25">
        <f t="shared" si="0"/>
        <v>111.69999999999997</v>
      </c>
      <c r="H51" s="40" t="str">
        <f t="shared" si="1"/>
        <v/>
      </c>
      <c r="I51" s="41" t="str">
        <f t="shared" si="2"/>
        <v/>
      </c>
    </row>
    <row r="52" spans="1:9" x14ac:dyDescent="0.25">
      <c r="B52" s="23" t="s">
        <v>67</v>
      </c>
      <c r="C52" s="27"/>
      <c r="D52" s="24"/>
      <c r="E52" s="24" t="s">
        <v>145</v>
      </c>
      <c r="F52" s="25">
        <v>3.1</v>
      </c>
      <c r="G52" s="25">
        <f t="shared" si="0"/>
        <v>114.79999999999997</v>
      </c>
      <c r="H52" s="40" t="str">
        <f t="shared" si="1"/>
        <v/>
      </c>
      <c r="I52" s="41" t="str">
        <f t="shared" si="2"/>
        <v/>
      </c>
    </row>
    <row r="53" spans="1:9" x14ac:dyDescent="0.25">
      <c r="B53" s="23" t="s">
        <v>68</v>
      </c>
      <c r="C53" s="27"/>
      <c r="D53" s="24"/>
      <c r="E53" s="24" t="s">
        <v>146</v>
      </c>
      <c r="F53" s="25">
        <v>9.1999999999999993</v>
      </c>
      <c r="G53" s="25">
        <f t="shared" si="0"/>
        <v>123.99999999999997</v>
      </c>
      <c r="H53" s="40" t="str">
        <f t="shared" si="1"/>
        <v/>
      </c>
      <c r="I53" s="41" t="str">
        <f t="shared" si="2"/>
        <v/>
      </c>
    </row>
    <row r="54" spans="1:9" x14ac:dyDescent="0.25">
      <c r="B54" s="23" t="s">
        <v>69</v>
      </c>
      <c r="C54" s="27"/>
      <c r="D54" s="24"/>
      <c r="E54" s="24" t="s">
        <v>147</v>
      </c>
      <c r="F54" s="25">
        <v>5.5</v>
      </c>
      <c r="G54" s="25">
        <f t="shared" ref="G54:G72" si="3">IF(F54&lt;&gt;"",G53+F54,"")</f>
        <v>129.49999999999997</v>
      </c>
      <c r="H54" s="40" t="str">
        <f t="shared" ref="H54:H72" si="4">IF(A54="C",$H$17+(MIN(G54,200)/34+MIN(MAX(G54-200,0),200)/32+MIN(MAX(G54-400,0),200)/30+MIN(MAX(G54-600,0),400)/28+1/120)/24,"")</f>
        <v/>
      </c>
      <c r="I54" s="41" t="str">
        <f t="shared" ref="I54:I72" si="5">IF(A54="C",$I$21+(MIN(G54,60)/20+MIN(MAX(G54-60,0),540)/15+MIN(MAX(G54-600,0),400)/11.428+1/120)/24,"")</f>
        <v/>
      </c>
    </row>
    <row r="55" spans="1:9" x14ac:dyDescent="0.25">
      <c r="B55" s="23" t="s">
        <v>70</v>
      </c>
      <c r="C55" s="27"/>
      <c r="D55" s="24"/>
      <c r="E55" s="24" t="s">
        <v>148</v>
      </c>
      <c r="F55" s="25">
        <v>3.2</v>
      </c>
      <c r="G55" s="25">
        <f t="shared" si="3"/>
        <v>132.69999999999996</v>
      </c>
      <c r="H55" s="40" t="str">
        <f t="shared" si="4"/>
        <v/>
      </c>
      <c r="I55" s="41" t="str">
        <f t="shared" si="5"/>
        <v/>
      </c>
    </row>
    <row r="56" spans="1:9" x14ac:dyDescent="0.25">
      <c r="B56" s="23" t="s">
        <v>71</v>
      </c>
      <c r="C56" s="27"/>
      <c r="D56" s="24"/>
      <c r="E56" s="24" t="s">
        <v>148</v>
      </c>
      <c r="F56" s="25">
        <v>5.3</v>
      </c>
      <c r="G56" s="25">
        <f t="shared" si="3"/>
        <v>137.99999999999997</v>
      </c>
      <c r="H56" s="40" t="str">
        <f t="shared" si="4"/>
        <v/>
      </c>
      <c r="I56" s="41" t="str">
        <f t="shared" si="5"/>
        <v/>
      </c>
    </row>
    <row r="57" spans="1:9" x14ac:dyDescent="0.25">
      <c r="B57" s="23" t="s">
        <v>72</v>
      </c>
      <c r="C57" s="27"/>
      <c r="D57" s="24"/>
      <c r="E57" s="24" t="s">
        <v>148</v>
      </c>
      <c r="F57" s="25">
        <v>8.1999999999999993</v>
      </c>
      <c r="G57" s="25">
        <f t="shared" si="3"/>
        <v>146.19999999999996</v>
      </c>
      <c r="H57" s="40" t="str">
        <f t="shared" si="4"/>
        <v/>
      </c>
      <c r="I57" s="41" t="str">
        <f t="shared" si="5"/>
        <v/>
      </c>
    </row>
    <row r="58" spans="1:9" x14ac:dyDescent="0.25">
      <c r="B58" s="23" t="s">
        <v>73</v>
      </c>
      <c r="C58" s="27"/>
      <c r="D58" s="24"/>
      <c r="E58" s="24" t="s">
        <v>149</v>
      </c>
      <c r="F58" s="25">
        <v>2.2000000000000002</v>
      </c>
      <c r="G58" s="25">
        <f t="shared" si="3"/>
        <v>148.39999999999995</v>
      </c>
      <c r="H58" s="40" t="str">
        <f t="shared" si="4"/>
        <v/>
      </c>
      <c r="I58" s="41" t="str">
        <f t="shared" si="5"/>
        <v/>
      </c>
    </row>
    <row r="59" spans="1:9" x14ac:dyDescent="0.25">
      <c r="B59" s="23" t="s">
        <v>74</v>
      </c>
      <c r="C59" s="27"/>
      <c r="D59" s="24"/>
      <c r="E59" s="24" t="s">
        <v>150</v>
      </c>
      <c r="F59" s="25">
        <v>9.1</v>
      </c>
      <c r="G59" s="25">
        <f t="shared" si="3"/>
        <v>157.49999999999994</v>
      </c>
      <c r="H59" s="40" t="str">
        <f t="shared" si="4"/>
        <v/>
      </c>
      <c r="I59" s="41" t="str">
        <f t="shared" si="5"/>
        <v/>
      </c>
    </row>
    <row r="60" spans="1:9" x14ac:dyDescent="0.25">
      <c r="A60" s="42" t="s">
        <v>189</v>
      </c>
      <c r="B60" s="23" t="s">
        <v>75</v>
      </c>
      <c r="C60" s="27"/>
      <c r="D60" s="24"/>
      <c r="E60" s="48" t="s">
        <v>151</v>
      </c>
      <c r="F60" s="25">
        <v>12.8</v>
      </c>
      <c r="G60" s="25">
        <f t="shared" si="3"/>
        <v>170.29999999999995</v>
      </c>
      <c r="H60" s="40">
        <f t="shared" si="4"/>
        <v>0.50071486928104569</v>
      </c>
      <c r="I60" s="41">
        <f t="shared" si="5"/>
        <v>0.76506944444444436</v>
      </c>
    </row>
    <row r="61" spans="1:9" x14ac:dyDescent="0.25">
      <c r="B61" s="23" t="s">
        <v>76</v>
      </c>
      <c r="C61" s="27"/>
      <c r="D61" s="24"/>
      <c r="E61" s="24" t="s">
        <v>152</v>
      </c>
      <c r="F61" s="25">
        <v>15</v>
      </c>
      <c r="G61" s="25">
        <f t="shared" si="3"/>
        <v>185.29999999999995</v>
      </c>
      <c r="H61" s="40" t="str">
        <f t="shared" si="4"/>
        <v/>
      </c>
      <c r="I61" s="41" t="str">
        <f t="shared" si="5"/>
        <v/>
      </c>
    </row>
    <row r="62" spans="1:9" x14ac:dyDescent="0.25">
      <c r="B62" s="23" t="s">
        <v>77</v>
      </c>
      <c r="C62" s="27"/>
      <c r="D62" s="24"/>
      <c r="E62" s="24" t="s">
        <v>153</v>
      </c>
      <c r="F62" s="25">
        <v>2.9</v>
      </c>
      <c r="G62" s="25">
        <f t="shared" si="3"/>
        <v>188.19999999999996</v>
      </c>
      <c r="H62" s="40" t="str">
        <f t="shared" si="4"/>
        <v/>
      </c>
      <c r="I62" s="41" t="str">
        <f t="shared" si="5"/>
        <v/>
      </c>
    </row>
    <row r="63" spans="1:9" x14ac:dyDescent="0.25">
      <c r="B63" s="23" t="s">
        <v>78</v>
      </c>
      <c r="C63" s="50"/>
      <c r="D63" s="24"/>
      <c r="E63" s="24" t="s">
        <v>154</v>
      </c>
      <c r="F63" s="25">
        <v>4</v>
      </c>
      <c r="G63" s="25">
        <f t="shared" si="3"/>
        <v>192.19999999999996</v>
      </c>
      <c r="H63" s="40" t="str">
        <f t="shared" si="4"/>
        <v/>
      </c>
      <c r="I63" s="41" t="str">
        <f t="shared" si="5"/>
        <v/>
      </c>
    </row>
    <row r="64" spans="1:9" x14ac:dyDescent="0.25">
      <c r="B64" s="23" t="s">
        <v>79</v>
      </c>
      <c r="C64" s="27"/>
      <c r="D64" s="24"/>
      <c r="E64" s="24" t="s">
        <v>154</v>
      </c>
      <c r="F64" s="25">
        <v>1.8</v>
      </c>
      <c r="G64" s="25">
        <f t="shared" si="3"/>
        <v>193.99999999999997</v>
      </c>
      <c r="H64" s="40" t="str">
        <f t="shared" si="4"/>
        <v/>
      </c>
      <c r="I64" s="41" t="str">
        <f t="shared" si="5"/>
        <v/>
      </c>
    </row>
    <row r="65" spans="1:9" x14ac:dyDescent="0.25">
      <c r="B65" s="23" t="s">
        <v>80</v>
      </c>
      <c r="C65" s="27"/>
      <c r="D65" s="24"/>
      <c r="E65" s="48" t="s">
        <v>155</v>
      </c>
      <c r="F65" s="25">
        <v>3</v>
      </c>
      <c r="G65" s="25">
        <f t="shared" si="3"/>
        <v>196.99999999999997</v>
      </c>
      <c r="H65" s="40" t="str">
        <f t="shared" si="4"/>
        <v/>
      </c>
      <c r="I65" s="41" t="str">
        <f t="shared" si="5"/>
        <v/>
      </c>
    </row>
    <row r="66" spans="1:9" x14ac:dyDescent="0.25">
      <c r="B66" s="23" t="s">
        <v>81</v>
      </c>
      <c r="C66" s="27"/>
      <c r="D66" s="24"/>
      <c r="E66" s="24" t="s">
        <v>156</v>
      </c>
      <c r="F66" s="25">
        <v>9.8000000000000007</v>
      </c>
      <c r="G66" s="25">
        <f t="shared" si="3"/>
        <v>206.79999999999998</v>
      </c>
      <c r="H66" s="40" t="str">
        <f t="shared" si="4"/>
        <v/>
      </c>
      <c r="I66" s="41" t="str">
        <f t="shared" si="5"/>
        <v/>
      </c>
    </row>
    <row r="67" spans="1:9" x14ac:dyDescent="0.25">
      <c r="B67" s="23" t="s">
        <v>82</v>
      </c>
      <c r="C67" s="27"/>
      <c r="D67" s="24"/>
      <c r="E67" s="24" t="s">
        <v>157</v>
      </c>
      <c r="F67" s="25">
        <v>2</v>
      </c>
      <c r="G67" s="25">
        <f t="shared" si="3"/>
        <v>208.79999999999998</v>
      </c>
      <c r="H67" s="40" t="str">
        <f t="shared" si="4"/>
        <v/>
      </c>
      <c r="I67" s="41" t="str">
        <f t="shared" si="5"/>
        <v/>
      </c>
    </row>
    <row r="68" spans="1:9" ht="15" customHeight="1" x14ac:dyDescent="0.25">
      <c r="B68" s="23" t="s">
        <v>83</v>
      </c>
      <c r="C68" s="27"/>
      <c r="D68" s="24"/>
      <c r="E68" s="24" t="s">
        <v>158</v>
      </c>
      <c r="F68" s="25">
        <v>1.3</v>
      </c>
      <c r="G68" s="25">
        <f t="shared" si="3"/>
        <v>210.1</v>
      </c>
      <c r="H68" s="40" t="str">
        <f t="shared" si="4"/>
        <v/>
      </c>
      <c r="I68" s="41" t="str">
        <f t="shared" si="5"/>
        <v/>
      </c>
    </row>
    <row r="69" spans="1:9" x14ac:dyDescent="0.25">
      <c r="B69" s="23" t="s">
        <v>84</v>
      </c>
      <c r="C69" s="27"/>
      <c r="D69" s="24"/>
      <c r="E69" s="24" t="s">
        <v>159</v>
      </c>
      <c r="F69" s="25">
        <v>5.7</v>
      </c>
      <c r="G69" s="25">
        <f t="shared" si="3"/>
        <v>215.79999999999998</v>
      </c>
      <c r="H69" s="40" t="str">
        <f t="shared" si="4"/>
        <v/>
      </c>
      <c r="I69" s="41" t="str">
        <f t="shared" si="5"/>
        <v/>
      </c>
    </row>
    <row r="70" spans="1:9" x14ac:dyDescent="0.25">
      <c r="B70" s="23" t="s">
        <v>85</v>
      </c>
      <c r="C70" s="27"/>
      <c r="D70" s="24"/>
      <c r="E70" s="48" t="s">
        <v>160</v>
      </c>
      <c r="F70" s="25">
        <v>3.6</v>
      </c>
      <c r="G70" s="25">
        <f t="shared" si="3"/>
        <v>219.39999999999998</v>
      </c>
      <c r="H70" s="40" t="str">
        <f t="shared" si="4"/>
        <v/>
      </c>
      <c r="I70" s="41" t="str">
        <f t="shared" si="5"/>
        <v/>
      </c>
    </row>
    <row r="71" spans="1:9" x14ac:dyDescent="0.25">
      <c r="B71" s="23" t="s">
        <v>86</v>
      </c>
      <c r="C71" s="27"/>
      <c r="D71" s="24"/>
      <c r="E71" s="48" t="s">
        <v>161</v>
      </c>
      <c r="F71" s="25">
        <v>14.2</v>
      </c>
      <c r="G71" s="25">
        <f t="shared" si="3"/>
        <v>233.59999999999997</v>
      </c>
      <c r="H71" s="40" t="str">
        <f t="shared" si="4"/>
        <v/>
      </c>
      <c r="I71" s="41" t="str">
        <f t="shared" si="5"/>
        <v/>
      </c>
    </row>
    <row r="72" spans="1:9" x14ac:dyDescent="0.25">
      <c r="B72" s="23" t="s">
        <v>87</v>
      </c>
      <c r="C72" s="27"/>
      <c r="D72" s="24"/>
      <c r="E72" s="24" t="s">
        <v>162</v>
      </c>
      <c r="F72" s="25">
        <v>14</v>
      </c>
      <c r="G72" s="25">
        <f t="shared" si="3"/>
        <v>247.59999999999997</v>
      </c>
      <c r="H72" s="40" t="str">
        <f t="shared" si="4"/>
        <v/>
      </c>
      <c r="I72" s="41" t="str">
        <f t="shared" si="5"/>
        <v/>
      </c>
    </row>
    <row r="73" spans="1:9" x14ac:dyDescent="0.25">
      <c r="B73" s="23" t="s">
        <v>88</v>
      </c>
      <c r="C73" s="27"/>
      <c r="D73" s="24"/>
      <c r="E73" s="24" t="s">
        <v>162</v>
      </c>
      <c r="F73" s="25">
        <v>1.7</v>
      </c>
      <c r="G73" s="25">
        <f t="shared" ref="G73:G89" si="6">IF(F73&lt;&gt;"",G72+F73,"")</f>
        <v>249.29999999999995</v>
      </c>
      <c r="H73" s="40" t="str">
        <f t="shared" ref="H73:H89" si="7">IF(A73="C",$H$17+(MIN(G73,200)/34+MIN(MAX(G73-200,0),200)/32+MIN(MAX(G73-400,0),200)/30+MIN(MAX(G73-600,0),400)/28+1/120)/24,"")</f>
        <v/>
      </c>
      <c r="I73" s="41" t="str">
        <f t="shared" ref="I73:I89" si="8">IF(A73="C",$I$21+(MIN(G73,60)/20+MIN(MAX(G73-60,0),540)/15+MIN(MAX(G73-600,0),400)/11.428+1/120)/24,"")</f>
        <v/>
      </c>
    </row>
    <row r="74" spans="1:9" x14ac:dyDescent="0.25">
      <c r="A74" s="42" t="s">
        <v>189</v>
      </c>
      <c r="B74" s="23" t="s">
        <v>89</v>
      </c>
      <c r="C74" s="27"/>
      <c r="D74" s="24"/>
      <c r="E74" s="51" t="s">
        <v>163</v>
      </c>
      <c r="F74" s="25">
        <v>4.7</v>
      </c>
      <c r="G74" s="25">
        <f t="shared" si="6"/>
        <v>253.99999999999994</v>
      </c>
      <c r="H74" s="40">
        <f t="shared" si="7"/>
        <v>0.60742442810457509</v>
      </c>
      <c r="I74" s="41">
        <f t="shared" si="8"/>
        <v>0.99756944444444429</v>
      </c>
    </row>
    <row r="75" spans="1:9" x14ac:dyDescent="0.25">
      <c r="B75" s="23" t="s">
        <v>90</v>
      </c>
      <c r="C75" s="27"/>
      <c r="D75" s="24"/>
      <c r="E75" s="24" t="s">
        <v>164</v>
      </c>
      <c r="F75" s="25">
        <v>4</v>
      </c>
      <c r="G75" s="25">
        <f t="shared" si="6"/>
        <v>257.99999999999994</v>
      </c>
      <c r="H75" s="40" t="str">
        <f t="shared" si="7"/>
        <v/>
      </c>
      <c r="I75" s="41" t="str">
        <f t="shared" si="8"/>
        <v/>
      </c>
    </row>
    <row r="76" spans="1:9" x14ac:dyDescent="0.25">
      <c r="B76" s="23" t="s">
        <v>91</v>
      </c>
      <c r="C76" s="27"/>
      <c r="D76" s="24"/>
      <c r="E76" s="24" t="s">
        <v>165</v>
      </c>
      <c r="F76" s="25">
        <v>5.3</v>
      </c>
      <c r="G76" s="25">
        <f t="shared" si="6"/>
        <v>263.29999999999995</v>
      </c>
      <c r="H76" s="40" t="str">
        <f t="shared" si="7"/>
        <v/>
      </c>
      <c r="I76" s="41" t="str">
        <f t="shared" si="8"/>
        <v/>
      </c>
    </row>
    <row r="77" spans="1:9" x14ac:dyDescent="0.25">
      <c r="B77" s="23" t="s">
        <v>92</v>
      </c>
      <c r="C77" s="27"/>
      <c r="D77" s="24"/>
      <c r="E77" s="24" t="s">
        <v>166</v>
      </c>
      <c r="F77" s="25">
        <v>5</v>
      </c>
      <c r="G77" s="25">
        <f t="shared" si="6"/>
        <v>268.29999999999995</v>
      </c>
      <c r="H77" s="40" t="str">
        <f t="shared" si="7"/>
        <v/>
      </c>
      <c r="I77" s="41" t="str">
        <f t="shared" si="8"/>
        <v/>
      </c>
    </row>
    <row r="78" spans="1:9" x14ac:dyDescent="0.25">
      <c r="B78" s="23" t="s">
        <v>93</v>
      </c>
      <c r="C78" s="27"/>
      <c r="D78" s="24"/>
      <c r="E78" s="24" t="s">
        <v>167</v>
      </c>
      <c r="F78" s="25">
        <v>5.2</v>
      </c>
      <c r="G78" s="25">
        <f t="shared" si="6"/>
        <v>273.49999999999994</v>
      </c>
      <c r="H78" s="40" t="str">
        <f t="shared" si="7"/>
        <v/>
      </c>
      <c r="I78" s="41" t="str">
        <f t="shared" si="8"/>
        <v/>
      </c>
    </row>
    <row r="79" spans="1:9" x14ac:dyDescent="0.25">
      <c r="B79" s="23" t="s">
        <v>94</v>
      </c>
      <c r="C79" s="27"/>
      <c r="D79" s="24"/>
      <c r="E79" s="24" t="s">
        <v>168</v>
      </c>
      <c r="F79" s="25">
        <v>5.8</v>
      </c>
      <c r="G79" s="25">
        <f t="shared" si="6"/>
        <v>279.29999999999995</v>
      </c>
      <c r="H79" s="40" t="str">
        <f t="shared" si="7"/>
        <v/>
      </c>
      <c r="I79" s="41" t="str">
        <f t="shared" si="8"/>
        <v/>
      </c>
    </row>
    <row r="80" spans="1:9" x14ac:dyDescent="0.25">
      <c r="B80" s="23" t="s">
        <v>95</v>
      </c>
      <c r="C80" s="27"/>
      <c r="D80" s="24"/>
      <c r="E80" s="24" t="s">
        <v>169</v>
      </c>
      <c r="F80" s="25">
        <v>5.3</v>
      </c>
      <c r="G80" s="25">
        <f t="shared" si="6"/>
        <v>284.59999999999997</v>
      </c>
      <c r="H80" s="40" t="str">
        <f t="shared" si="7"/>
        <v/>
      </c>
      <c r="I80" s="41" t="str">
        <f t="shared" si="8"/>
        <v/>
      </c>
    </row>
    <row r="81" spans="1:9" x14ac:dyDescent="0.25">
      <c r="B81" s="23" t="s">
        <v>96</v>
      </c>
      <c r="C81" s="27"/>
      <c r="D81" s="24"/>
      <c r="E81" s="24" t="s">
        <v>170</v>
      </c>
      <c r="F81" s="25">
        <v>2.2000000000000002</v>
      </c>
      <c r="G81" s="25">
        <f t="shared" si="6"/>
        <v>286.79999999999995</v>
      </c>
      <c r="H81" s="40" t="str">
        <f t="shared" si="7"/>
        <v/>
      </c>
      <c r="I81" s="41" t="str">
        <f t="shared" si="8"/>
        <v/>
      </c>
    </row>
    <row r="82" spans="1:9" x14ac:dyDescent="0.25">
      <c r="B82" s="23" t="s">
        <v>97</v>
      </c>
      <c r="C82" s="27"/>
      <c r="D82" s="24"/>
      <c r="E82" s="24" t="s">
        <v>171</v>
      </c>
      <c r="F82" s="25">
        <v>3.5</v>
      </c>
      <c r="G82" s="25">
        <f t="shared" si="6"/>
        <v>290.29999999999995</v>
      </c>
      <c r="H82" s="40" t="str">
        <f t="shared" si="7"/>
        <v/>
      </c>
      <c r="I82" s="41" t="str">
        <f t="shared" si="8"/>
        <v/>
      </c>
    </row>
    <row r="83" spans="1:9" x14ac:dyDescent="0.25">
      <c r="A83" s="42" t="s">
        <v>189</v>
      </c>
      <c r="B83" s="23" t="s">
        <v>98</v>
      </c>
      <c r="C83" s="27"/>
      <c r="D83" s="24"/>
      <c r="E83" s="24" t="s">
        <v>172</v>
      </c>
      <c r="F83" s="25">
        <v>19.7</v>
      </c>
      <c r="G83" s="25">
        <f t="shared" si="6"/>
        <v>309.99999999999994</v>
      </c>
      <c r="H83" s="40">
        <f t="shared" si="7"/>
        <v>0.68034109477124183</v>
      </c>
      <c r="I83" s="41">
        <f t="shared" si="8"/>
        <v>1.153125</v>
      </c>
    </row>
    <row r="84" spans="1:9" x14ac:dyDescent="0.25">
      <c r="B84" s="23" t="s">
        <v>99</v>
      </c>
      <c r="C84" s="27"/>
      <c r="D84" s="24"/>
      <c r="E84" s="48" t="s">
        <v>173</v>
      </c>
      <c r="F84" s="25">
        <v>2.9</v>
      </c>
      <c r="G84" s="25">
        <f t="shared" si="6"/>
        <v>312.89999999999992</v>
      </c>
      <c r="H84" s="40" t="str">
        <f t="shared" si="7"/>
        <v/>
      </c>
      <c r="I84" s="41" t="str">
        <f t="shared" si="8"/>
        <v/>
      </c>
    </row>
    <row r="85" spans="1:9" x14ac:dyDescent="0.25">
      <c r="B85" s="23" t="s">
        <v>100</v>
      </c>
      <c r="C85" s="27"/>
      <c r="D85" s="24"/>
      <c r="E85" s="24" t="s">
        <v>174</v>
      </c>
      <c r="F85" s="25">
        <v>3.7</v>
      </c>
      <c r="G85" s="25">
        <f t="shared" si="6"/>
        <v>316.59999999999991</v>
      </c>
      <c r="H85" s="40" t="str">
        <f t="shared" si="7"/>
        <v/>
      </c>
      <c r="I85" s="41" t="str">
        <f t="shared" si="8"/>
        <v/>
      </c>
    </row>
    <row r="86" spans="1:9" x14ac:dyDescent="0.25">
      <c r="B86" s="23" t="s">
        <v>101</v>
      </c>
      <c r="C86" s="27"/>
      <c r="D86" s="24"/>
      <c r="E86" s="24" t="s">
        <v>175</v>
      </c>
      <c r="F86" s="25">
        <v>5.9</v>
      </c>
      <c r="G86" s="25">
        <f t="shared" si="6"/>
        <v>322.49999999999989</v>
      </c>
      <c r="H86" s="40" t="str">
        <f t="shared" si="7"/>
        <v/>
      </c>
      <c r="I86" s="41" t="str">
        <f t="shared" si="8"/>
        <v/>
      </c>
    </row>
    <row r="87" spans="1:9" x14ac:dyDescent="0.25">
      <c r="B87" s="23" t="s">
        <v>102</v>
      </c>
      <c r="C87" s="27"/>
      <c r="D87" s="24"/>
      <c r="E87" s="24" t="s">
        <v>176</v>
      </c>
      <c r="F87" s="25">
        <v>1.7</v>
      </c>
      <c r="G87" s="25">
        <f t="shared" si="6"/>
        <v>324.19999999999987</v>
      </c>
      <c r="H87" s="40" t="str">
        <f t="shared" si="7"/>
        <v/>
      </c>
      <c r="I87" s="41" t="str">
        <f t="shared" si="8"/>
        <v/>
      </c>
    </row>
    <row r="88" spans="1:9" x14ac:dyDescent="0.25">
      <c r="B88" s="23" t="s">
        <v>103</v>
      </c>
      <c r="C88" s="27"/>
      <c r="D88" s="24"/>
      <c r="E88" s="24" t="s">
        <v>177</v>
      </c>
      <c r="F88" s="25">
        <v>3.5</v>
      </c>
      <c r="G88" s="25">
        <f t="shared" si="6"/>
        <v>327.69999999999987</v>
      </c>
      <c r="H88" s="40" t="str">
        <f t="shared" si="7"/>
        <v/>
      </c>
      <c r="I88" s="41" t="str">
        <f t="shared" si="8"/>
        <v/>
      </c>
    </row>
    <row r="89" spans="1:9" x14ac:dyDescent="0.25">
      <c r="B89" s="23" t="s">
        <v>104</v>
      </c>
      <c r="C89" s="27"/>
      <c r="D89" s="24"/>
      <c r="E89" s="24" t="s">
        <v>178</v>
      </c>
      <c r="F89" s="25">
        <v>9.3000000000000007</v>
      </c>
      <c r="G89" s="25">
        <f t="shared" si="6"/>
        <v>336.99999999999989</v>
      </c>
      <c r="H89" s="40" t="str">
        <f t="shared" si="7"/>
        <v/>
      </c>
      <c r="I89" s="41" t="str">
        <f t="shared" si="8"/>
        <v/>
      </c>
    </row>
    <row r="90" spans="1:9" x14ac:dyDescent="0.25">
      <c r="B90" s="23" t="s">
        <v>105</v>
      </c>
      <c r="C90" s="27"/>
      <c r="D90" s="24"/>
      <c r="E90" s="24" t="s">
        <v>179</v>
      </c>
      <c r="F90" s="25">
        <v>5.5</v>
      </c>
      <c r="G90" s="25">
        <f t="shared" ref="G90:G103" si="9">IF(F90&lt;&gt;"",G89+F90,"")</f>
        <v>342.49999999999989</v>
      </c>
      <c r="H90" s="40" t="str">
        <f t="shared" ref="H90:H103" si="10">IF(A90="C",$H$17+(MIN(G90,200)/34+MIN(MAX(G90-200,0),200)/32+MIN(MAX(G90-400,0),200)/30+MIN(MAX(G90-600,0),400)/28+1/120)/24,"")</f>
        <v/>
      </c>
      <c r="I90" s="41" t="str">
        <f t="shared" ref="I90:I103" si="11">IF(A90="C",$I$21+(MIN(G90,60)/20+MIN(MAX(G90-60,0),540)/15+MIN(MAX(G90-600,0),400)/11.428+1/120)/24,"")</f>
        <v/>
      </c>
    </row>
    <row r="91" spans="1:9" x14ac:dyDescent="0.25">
      <c r="A91" s="42" t="s">
        <v>189</v>
      </c>
      <c r="B91" s="23" t="s">
        <v>106</v>
      </c>
      <c r="C91" s="27"/>
      <c r="D91" s="24"/>
      <c r="E91" s="24" t="s">
        <v>180</v>
      </c>
      <c r="F91" s="25">
        <v>9.5</v>
      </c>
      <c r="G91" s="25">
        <f t="shared" si="9"/>
        <v>351.99999999999989</v>
      </c>
      <c r="H91" s="40">
        <f t="shared" si="10"/>
        <v>0.73502859477124172</v>
      </c>
      <c r="I91" s="41">
        <f t="shared" si="11"/>
        <v>1.2697916666666664</v>
      </c>
    </row>
    <row r="92" spans="1:9" x14ac:dyDescent="0.25">
      <c r="B92" s="23" t="s">
        <v>107</v>
      </c>
      <c r="C92" s="27"/>
      <c r="D92" s="24"/>
      <c r="E92" s="24" t="s">
        <v>180</v>
      </c>
      <c r="F92" s="25">
        <v>5.5</v>
      </c>
      <c r="G92" s="25">
        <f t="shared" si="9"/>
        <v>357.49999999999989</v>
      </c>
      <c r="H92" s="40" t="str">
        <f t="shared" si="10"/>
        <v/>
      </c>
      <c r="I92" s="41" t="str">
        <f t="shared" si="11"/>
        <v/>
      </c>
    </row>
    <row r="93" spans="1:9" x14ac:dyDescent="0.25">
      <c r="B93" s="23" t="s">
        <v>108</v>
      </c>
      <c r="C93" s="27"/>
      <c r="D93" s="24"/>
      <c r="E93" s="24" t="s">
        <v>180</v>
      </c>
      <c r="F93" s="25">
        <v>2</v>
      </c>
      <c r="G93" s="25">
        <f t="shared" si="9"/>
        <v>359.49999999999989</v>
      </c>
      <c r="H93" s="40" t="str">
        <f t="shared" si="10"/>
        <v/>
      </c>
      <c r="I93" s="41" t="str">
        <f t="shared" si="11"/>
        <v/>
      </c>
    </row>
    <row r="94" spans="1:9" x14ac:dyDescent="0.25">
      <c r="B94" s="23" t="s">
        <v>109</v>
      </c>
      <c r="C94" s="27"/>
      <c r="D94" s="24"/>
      <c r="E94" s="24" t="s">
        <v>180</v>
      </c>
      <c r="F94" s="25">
        <v>2.8</v>
      </c>
      <c r="G94" s="25">
        <f t="shared" si="9"/>
        <v>362.2999999999999</v>
      </c>
      <c r="H94" s="40" t="str">
        <f t="shared" si="10"/>
        <v/>
      </c>
      <c r="I94" s="41" t="str">
        <f t="shared" si="11"/>
        <v/>
      </c>
    </row>
    <row r="95" spans="1:9" x14ac:dyDescent="0.25">
      <c r="B95" s="23" t="s">
        <v>110</v>
      </c>
      <c r="C95" s="27"/>
      <c r="D95" s="24"/>
      <c r="E95" s="24" t="s">
        <v>180</v>
      </c>
      <c r="F95" s="25">
        <v>8.6999999999999993</v>
      </c>
      <c r="G95" s="25">
        <f t="shared" si="9"/>
        <v>370.99999999999989</v>
      </c>
      <c r="H95" s="40" t="str">
        <f t="shared" si="10"/>
        <v/>
      </c>
      <c r="I95" s="41" t="str">
        <f t="shared" si="11"/>
        <v/>
      </c>
    </row>
    <row r="96" spans="1:9" x14ac:dyDescent="0.25">
      <c r="B96" s="23" t="s">
        <v>111</v>
      </c>
      <c r="C96" s="27"/>
      <c r="D96" s="24"/>
      <c r="E96" s="24" t="s">
        <v>181</v>
      </c>
      <c r="F96" s="25">
        <v>2.5</v>
      </c>
      <c r="G96" s="25">
        <f t="shared" si="9"/>
        <v>373.49999999999989</v>
      </c>
      <c r="H96" s="40" t="str">
        <f t="shared" si="10"/>
        <v/>
      </c>
      <c r="I96" s="41" t="str">
        <f t="shared" si="11"/>
        <v/>
      </c>
    </row>
    <row r="97" spans="1:9" x14ac:dyDescent="0.25">
      <c r="B97" s="23" t="s">
        <v>112</v>
      </c>
      <c r="C97" s="27"/>
      <c r="D97" s="24"/>
      <c r="E97" s="24" t="s">
        <v>182</v>
      </c>
      <c r="F97" s="25">
        <v>3.3</v>
      </c>
      <c r="G97" s="25">
        <f t="shared" si="9"/>
        <v>376.7999999999999</v>
      </c>
      <c r="H97" s="40" t="str">
        <f t="shared" si="10"/>
        <v/>
      </c>
      <c r="I97" s="41" t="str">
        <f t="shared" si="11"/>
        <v/>
      </c>
    </row>
    <row r="98" spans="1:9" x14ac:dyDescent="0.25">
      <c r="B98" s="23" t="s">
        <v>113</v>
      </c>
      <c r="C98" s="27"/>
      <c r="D98" s="24"/>
      <c r="E98" s="24" t="s">
        <v>183</v>
      </c>
      <c r="F98" s="25">
        <v>4.2</v>
      </c>
      <c r="G98" s="25">
        <f t="shared" si="9"/>
        <v>380.99999999999989</v>
      </c>
      <c r="H98" s="40" t="str">
        <f t="shared" si="10"/>
        <v/>
      </c>
      <c r="I98" s="41" t="str">
        <f t="shared" si="11"/>
        <v/>
      </c>
    </row>
    <row r="99" spans="1:9" x14ac:dyDescent="0.25">
      <c r="B99" s="23" t="s">
        <v>114</v>
      </c>
      <c r="C99" s="27"/>
      <c r="D99" s="24"/>
      <c r="E99" s="24" t="s">
        <v>184</v>
      </c>
      <c r="F99" s="25">
        <v>13.6</v>
      </c>
      <c r="G99" s="25">
        <f t="shared" si="9"/>
        <v>394.59999999999991</v>
      </c>
      <c r="H99" s="40" t="str">
        <f t="shared" si="10"/>
        <v/>
      </c>
      <c r="I99" s="41" t="str">
        <f t="shared" si="11"/>
        <v/>
      </c>
    </row>
    <row r="100" spans="1:9" x14ac:dyDescent="0.25">
      <c r="B100" s="23" t="s">
        <v>115</v>
      </c>
      <c r="C100" s="27"/>
      <c r="D100" s="24"/>
      <c r="E100" s="24" t="s">
        <v>185</v>
      </c>
      <c r="F100" s="25">
        <v>2.9</v>
      </c>
      <c r="G100" s="25">
        <f t="shared" si="9"/>
        <v>397.49999999999989</v>
      </c>
      <c r="H100" s="40" t="str">
        <f t="shared" si="10"/>
        <v/>
      </c>
      <c r="I100" s="41" t="str">
        <f t="shared" si="11"/>
        <v/>
      </c>
    </row>
    <row r="101" spans="1:9" x14ac:dyDescent="0.25">
      <c r="B101" s="23" t="s">
        <v>116</v>
      </c>
      <c r="C101" s="27"/>
      <c r="D101" s="24"/>
      <c r="E101" s="24" t="s">
        <v>186</v>
      </c>
      <c r="F101" s="25">
        <v>1.8</v>
      </c>
      <c r="G101" s="25">
        <f t="shared" si="9"/>
        <v>399.2999999999999</v>
      </c>
      <c r="H101" s="40" t="str">
        <f t="shared" si="10"/>
        <v/>
      </c>
      <c r="I101" s="41" t="str">
        <f t="shared" si="11"/>
        <v/>
      </c>
    </row>
    <row r="102" spans="1:9" x14ac:dyDescent="0.25">
      <c r="B102" s="23" t="s">
        <v>117</v>
      </c>
      <c r="C102" s="27"/>
      <c r="D102" s="24"/>
      <c r="E102" s="24" t="s">
        <v>187</v>
      </c>
      <c r="F102" s="25">
        <v>1.5</v>
      </c>
      <c r="G102" s="25">
        <f t="shared" si="9"/>
        <v>400.7999999999999</v>
      </c>
      <c r="H102" s="40" t="str">
        <f t="shared" si="10"/>
        <v/>
      </c>
      <c r="I102" s="41" t="str">
        <f t="shared" si="11"/>
        <v/>
      </c>
    </row>
    <row r="103" spans="1:9" x14ac:dyDescent="0.25">
      <c r="A103" s="42" t="s">
        <v>189</v>
      </c>
      <c r="B103" s="23" t="s">
        <v>36</v>
      </c>
      <c r="C103" s="27"/>
      <c r="D103" s="24"/>
      <c r="E103" s="24" t="s">
        <v>188</v>
      </c>
      <c r="F103" s="25">
        <v>2.2999999999999998</v>
      </c>
      <c r="G103" s="25">
        <f t="shared" si="9"/>
        <v>403.09999999999991</v>
      </c>
      <c r="H103" s="40">
        <f t="shared" si="10"/>
        <v>0.80183415032679717</v>
      </c>
      <c r="I103" s="41">
        <v>0.41666666666666669</v>
      </c>
    </row>
  </sheetData>
  <mergeCells count="27">
    <mergeCell ref="A18:A19"/>
    <mergeCell ref="C14:E14"/>
    <mergeCell ref="C15:E15"/>
    <mergeCell ref="C13:E13"/>
    <mergeCell ref="C12:E12"/>
    <mergeCell ref="C17:E17"/>
    <mergeCell ref="D16:E16"/>
    <mergeCell ref="H17:I17"/>
    <mergeCell ref="B18:B19"/>
    <mergeCell ref="E18:E19"/>
    <mergeCell ref="H18:I18"/>
    <mergeCell ref="C18:D18"/>
    <mergeCell ref="G16:I16"/>
    <mergeCell ref="B1:E1"/>
    <mergeCell ref="F2:I2"/>
    <mergeCell ref="F3:I3"/>
    <mergeCell ref="F4:I4"/>
    <mergeCell ref="F5:I5"/>
    <mergeCell ref="F9:G9"/>
    <mergeCell ref="H9:I9"/>
    <mergeCell ref="G11:I11"/>
    <mergeCell ref="G12:I12"/>
    <mergeCell ref="C3:D3"/>
    <mergeCell ref="C4:D4"/>
    <mergeCell ref="C5:D5"/>
    <mergeCell ref="C11:E11"/>
    <mergeCell ref="C9:E9"/>
  </mergeCells>
  <conditionalFormatting sqref="A1:A72 A104:A1048576">
    <cfRule type="cellIs" dxfId="35" priority="55" operator="equal">
      <formula>"C"</formula>
    </cfRule>
  </conditionalFormatting>
  <conditionalFormatting sqref="B22:B53 B98:B103">
    <cfRule type="expression" dxfId="34" priority="52">
      <formula>A22="C"</formula>
    </cfRule>
  </conditionalFormatting>
  <conditionalFormatting sqref="C22:C53 C98:C103">
    <cfRule type="expression" dxfId="33" priority="51">
      <formula>A22="C"</formula>
    </cfRule>
  </conditionalFormatting>
  <conditionalFormatting sqref="D22:D53 D98:D103">
    <cfRule type="expression" dxfId="32" priority="50">
      <formula>A22="C"</formula>
    </cfRule>
  </conditionalFormatting>
  <conditionalFormatting sqref="E22:E53 E98:E103">
    <cfRule type="expression" dxfId="31" priority="49">
      <formula>A22="C"</formula>
    </cfRule>
  </conditionalFormatting>
  <conditionalFormatting sqref="F22:F53 F98:F103">
    <cfRule type="expression" dxfId="30" priority="48">
      <formula>A22="C"</formula>
    </cfRule>
  </conditionalFormatting>
  <conditionalFormatting sqref="G22:G53 G98:G103">
    <cfRule type="expression" dxfId="29" priority="47">
      <formula>A22="C"</formula>
    </cfRule>
  </conditionalFormatting>
  <conditionalFormatting sqref="H22:H53 H98:H103">
    <cfRule type="expression" dxfId="28" priority="46">
      <formula>A22="C"</formula>
    </cfRule>
  </conditionalFormatting>
  <conditionalFormatting sqref="I22:I53 I98:I103">
    <cfRule type="expression" dxfId="27" priority="45">
      <formula>A22="C"</formula>
    </cfRule>
  </conditionalFormatting>
  <conditionalFormatting sqref="B54:B72">
    <cfRule type="expression" dxfId="26" priority="44">
      <formula>A54="C"</formula>
    </cfRule>
  </conditionalFormatting>
  <conditionalFormatting sqref="C54:C72">
    <cfRule type="expression" dxfId="25" priority="43">
      <formula>A54="C"</formula>
    </cfRule>
  </conditionalFormatting>
  <conditionalFormatting sqref="D54:D72">
    <cfRule type="expression" dxfId="24" priority="42">
      <formula>A54="C"</formula>
    </cfRule>
  </conditionalFormatting>
  <conditionalFormatting sqref="E54:E72">
    <cfRule type="expression" dxfId="23" priority="41">
      <formula>A54="C"</formula>
    </cfRule>
  </conditionalFormatting>
  <conditionalFormatting sqref="F54:F72">
    <cfRule type="expression" dxfId="22" priority="40">
      <formula>A54="C"</formula>
    </cfRule>
  </conditionalFormatting>
  <conditionalFormatting sqref="G54:G72">
    <cfRule type="expression" dxfId="21" priority="39">
      <formula>A54="C"</formula>
    </cfRule>
  </conditionalFormatting>
  <conditionalFormatting sqref="H54:H72">
    <cfRule type="expression" dxfId="20" priority="38">
      <formula>A54="C"</formula>
    </cfRule>
  </conditionalFormatting>
  <conditionalFormatting sqref="I54:I72">
    <cfRule type="expression" dxfId="19" priority="37">
      <formula>A54="C"</formula>
    </cfRule>
  </conditionalFormatting>
  <conditionalFormatting sqref="A73:A89">
    <cfRule type="cellIs" dxfId="18" priority="36" operator="equal">
      <formula>"C"</formula>
    </cfRule>
  </conditionalFormatting>
  <conditionalFormatting sqref="B73:B89">
    <cfRule type="expression" dxfId="17" priority="35">
      <formula>A73="C"</formula>
    </cfRule>
  </conditionalFormatting>
  <conditionalFormatting sqref="C73:C89">
    <cfRule type="expression" dxfId="16" priority="34">
      <formula>A73="C"</formula>
    </cfRule>
  </conditionalFormatting>
  <conditionalFormatting sqref="D73:D89">
    <cfRule type="expression" dxfId="15" priority="33">
      <formula>A73="C"</formula>
    </cfRule>
  </conditionalFormatting>
  <conditionalFormatting sqref="E73:E89">
    <cfRule type="expression" dxfId="14" priority="32">
      <formula>A73="C"</formula>
    </cfRule>
  </conditionalFormatting>
  <conditionalFormatting sqref="F73:F89">
    <cfRule type="expression" dxfId="13" priority="31">
      <formula>A73="C"</formula>
    </cfRule>
  </conditionalFormatting>
  <conditionalFormatting sqref="G73:G89">
    <cfRule type="expression" dxfId="12" priority="30">
      <formula>A73="C"</formula>
    </cfRule>
  </conditionalFormatting>
  <conditionalFormatting sqref="H73:H89">
    <cfRule type="expression" dxfId="11" priority="29">
      <formula>A73="C"</formula>
    </cfRule>
  </conditionalFormatting>
  <conditionalFormatting sqref="I73:I89">
    <cfRule type="expression" dxfId="10" priority="28">
      <formula>A73="C"</formula>
    </cfRule>
  </conditionalFormatting>
  <conditionalFormatting sqref="A90:A97">
    <cfRule type="cellIs" dxfId="9" priority="27" operator="equal">
      <formula>"C"</formula>
    </cfRule>
  </conditionalFormatting>
  <conditionalFormatting sqref="B90:B97">
    <cfRule type="expression" dxfId="8" priority="26">
      <formula>A90="C"</formula>
    </cfRule>
  </conditionalFormatting>
  <conditionalFormatting sqref="C90:C97">
    <cfRule type="expression" dxfId="7" priority="25">
      <formula>A90="C"</formula>
    </cfRule>
  </conditionalFormatting>
  <conditionalFormatting sqref="D90:D97">
    <cfRule type="expression" dxfId="6" priority="24">
      <formula>A90="C"</formula>
    </cfRule>
  </conditionalFormatting>
  <conditionalFormatting sqref="E90:E97">
    <cfRule type="expression" dxfId="5" priority="23">
      <formula>A90="C"</formula>
    </cfRule>
  </conditionalFormatting>
  <conditionalFormatting sqref="F90:F97">
    <cfRule type="expression" dxfId="4" priority="22">
      <formula>A90="C"</formula>
    </cfRule>
  </conditionalFormatting>
  <conditionalFormatting sqref="G90:G97">
    <cfRule type="expression" dxfId="3" priority="21">
      <formula>A90="C"</formula>
    </cfRule>
  </conditionalFormatting>
  <conditionalFormatting sqref="H90:H97">
    <cfRule type="expression" dxfId="2" priority="20">
      <formula>A90="C"</formula>
    </cfRule>
  </conditionalFormatting>
  <conditionalFormatting sqref="I90:I97">
    <cfRule type="expression" dxfId="1" priority="19">
      <formula>A90="C"</formula>
    </cfRule>
  </conditionalFormatting>
  <conditionalFormatting sqref="A98:A103">
    <cfRule type="cellIs" dxfId="0" priority="18" operator="equal">
      <formula>"C"</formula>
    </cfRule>
  </conditionalFormatting>
  <hyperlinks>
    <hyperlink ref="C15" r:id="rId1"/>
  </hyperlinks>
  <pageMargins left="0.43307086614173229" right="0.43307086614173229" top="0.23622047244094488" bottom="0.23622047244094488" header="0.11811023622047244" footer="0.11811023622047244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Blond</cp:lastModifiedBy>
  <cp:lastPrinted>2021-02-13T18:31:34Z</cp:lastPrinted>
  <dcterms:created xsi:type="dcterms:W3CDTF">2021-02-13T18:25:35Z</dcterms:created>
  <dcterms:modified xsi:type="dcterms:W3CDTF">2022-11-06T09:50:33Z</dcterms:modified>
</cp:coreProperties>
</file>