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TABLEAU DES ALLURES" sheetId="1" r:id="rId1"/>
    <sheet name="Feuil3" sheetId="2" r:id="rId2"/>
  </sheets>
  <definedNames>
    <definedName name="_xlnm._FilterDatabase" localSheetId="0">'TABLEAU DES ALLURES'!$A$1:$L$34</definedName>
    <definedName name="_xlnm.Print_Area" localSheetId="0">'TABLEAU DES ALLURES'!$A$1:$M$34</definedName>
    <definedName name="_xlnm.Print_Area_0" localSheetId="0">'TABLEAU DES ALLURES'!$A$1:$M$34</definedName>
    <definedName name="_xlnm.Print_Area_0_0" localSheetId="0">'TABLEAU DES ALLURES'!$A$1:$M$34</definedName>
    <definedName name="_xlnm.Print_Area_0_0_0" localSheetId="0">'TABLEAU DES ALLURES'!$A$1:$M$34</definedName>
    <definedName name="_xlnm.Print_Area" localSheetId="0">'TABLEAU DES ALLURES'!$A$1:$M$34</definedName>
  </definedNames>
  <calcPr fullCalcOnLoad="1"/>
</workbook>
</file>

<file path=xl/sharedStrings.xml><?xml version="1.0" encoding="utf-8"?>
<sst xmlns="http://schemas.openxmlformats.org/spreadsheetml/2006/main" count="20" uniqueCount="16">
  <si>
    <t>TABLEAU DES ALLURES SELON VMA</t>
  </si>
  <si>
    <t>DISTANCE</t>
  </si>
  <si>
    <t>ENDURANCE EN %</t>
  </si>
  <si>
    <t>RESISTANCE EN %</t>
  </si>
  <si>
    <t>VMA EN %</t>
  </si>
  <si>
    <t>EN mètres</t>
  </si>
  <si>
    <t>SEANCE DE 30"/30"</t>
  </si>
  <si>
    <t>%</t>
  </si>
  <si>
    <t>DISTANCE A</t>
  </si>
  <si>
    <t>VMA</t>
  </si>
  <si>
    <t>PARCOURIR</t>
  </si>
  <si>
    <t>TEMPS PREVISIBLE SUR :</t>
  </si>
  <si>
    <t>10KM</t>
  </si>
  <si>
    <t>SEMI MARATHON</t>
  </si>
  <si>
    <t>MARATHON</t>
  </si>
  <si>
    <t>TEMPS AU KM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</si>
</sst>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[h]:mm:ss;@"/>
    <numFmt numFmtId="166" formatCode="mm:ss.0;@"/>
  </numFmts>
  <fonts count="51">
    <font>
      <sz val="11"/>
      <color indexed="8"/>
      <name val="Calibri"/>
      <family val="2"/>
    </font>
    <font>
      <sz val="10"/>
      <name val="Arial"/>
      <family val="0"/>
    </font>
    <font>
      <b/>
      <sz val="22"/>
      <color indexed="8"/>
      <name val="Calibri"/>
      <family val="2"/>
    </font>
    <font>
      <b/>
      <sz val="18"/>
      <color indexed="8"/>
      <name val="Calibri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28"/>
      <color indexed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16"/>
      <name val="Calibri"/>
      <family val="2"/>
    </font>
    <font>
      <b/>
      <sz val="11"/>
      <color indexed="16"/>
      <name val="Calibri"/>
      <family val="2"/>
    </font>
    <font>
      <sz val="11"/>
      <color indexed="17"/>
      <name val="Calibri"/>
      <family val="2"/>
    </font>
    <font>
      <b/>
      <sz val="11"/>
      <color indexed="17"/>
      <name val="Calibri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6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55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3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>
        <color indexed="8"/>
      </left>
      <right>
        <color indexed="63"/>
      </right>
      <top style="thick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medium">
        <color indexed="8"/>
      </right>
      <top style="thick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ck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ck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ck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ck">
        <color indexed="8"/>
      </right>
      <top style="medium">
        <color indexed="8"/>
      </top>
      <bottom style="thin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thin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 style="thick">
        <color indexed="8"/>
      </right>
      <top style="thin">
        <color indexed="8"/>
      </top>
      <bottom style="thick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0" borderId="2" applyNumberFormat="0" applyFill="0" applyAlignment="0" applyProtection="0"/>
    <xf numFmtId="0" fontId="0" fillId="27" borderId="3" applyNumberFormat="0" applyFont="0" applyAlignment="0" applyProtection="0"/>
    <xf numFmtId="0" fontId="39" fillId="28" borderId="1" applyNumberFormat="0" applyAlignment="0" applyProtection="0"/>
    <xf numFmtId="0" fontId="9" fillId="29" borderId="0">
      <alignment/>
      <protection/>
    </xf>
    <xf numFmtId="0" fontId="11" fillId="30" borderId="0">
      <alignment/>
      <protection/>
    </xf>
    <xf numFmtId="0" fontId="40" fillId="31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1" fillId="32" borderId="0" applyNumberFormat="0" applyBorder="0" applyAlignment="0" applyProtection="0"/>
    <xf numFmtId="9" fontId="1" fillId="0" borderId="0" applyFill="0" applyBorder="0" applyAlignment="0" applyProtection="0"/>
    <xf numFmtId="0" fontId="42" fillId="33" borderId="0" applyNumberFormat="0" applyBorder="0" applyAlignment="0" applyProtection="0"/>
    <xf numFmtId="0" fontId="43" fillId="26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4" borderId="9" applyNumberFormat="0" applyAlignment="0" applyProtection="0"/>
  </cellStyleXfs>
  <cellXfs count="123">
    <xf numFmtId="0" fontId="0" fillId="0" borderId="0" xfId="0" applyAlignment="1">
      <alignment/>
    </xf>
    <xf numFmtId="0" fontId="2" fillId="35" borderId="10" xfId="0" applyFont="1" applyFill="1" applyBorder="1" applyAlignment="1">
      <alignment horizontal="left" vertical="center"/>
    </xf>
    <xf numFmtId="0" fontId="3" fillId="35" borderId="11" xfId="0" applyFont="1" applyFill="1" applyBorder="1" applyAlignment="1">
      <alignment/>
    </xf>
    <xf numFmtId="0" fontId="0" fillId="35" borderId="11" xfId="0" applyFill="1" applyBorder="1" applyAlignment="1">
      <alignment/>
    </xf>
    <xf numFmtId="0" fontId="4" fillId="35" borderId="11" xfId="0" applyFont="1" applyFill="1" applyBorder="1" applyAlignment="1">
      <alignment horizontal="right"/>
    </xf>
    <xf numFmtId="0" fontId="5" fillId="35" borderId="11" xfId="0" applyFont="1" applyFill="1" applyBorder="1" applyAlignment="1">
      <alignment horizontal="right"/>
    </xf>
    <xf numFmtId="164" fontId="6" fillId="36" borderId="12" xfId="0" applyNumberFormat="1" applyFont="1" applyFill="1" applyBorder="1" applyAlignment="1" applyProtection="1">
      <alignment horizontal="center" vertical="center"/>
      <protection locked="0"/>
    </xf>
    <xf numFmtId="0" fontId="0" fillId="35" borderId="13" xfId="0" applyFill="1" applyBorder="1" applyAlignment="1">
      <alignment/>
    </xf>
    <xf numFmtId="0" fontId="0" fillId="36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8" fillId="36" borderId="15" xfId="0" applyFont="1" applyFill="1" applyBorder="1" applyAlignment="1">
      <alignment/>
    </xf>
    <xf numFmtId="0" fontId="10" fillId="36" borderId="15" xfId="44" applyFont="1" applyFill="1" applyBorder="1" applyAlignment="1" applyProtection="1">
      <alignment horizontal="center"/>
      <protection/>
    </xf>
    <xf numFmtId="0" fontId="12" fillId="36" borderId="15" xfId="45" applyFont="1" applyFill="1" applyBorder="1" applyAlignment="1" applyProtection="1">
      <alignment horizontal="center" vertical="center"/>
      <protection/>
    </xf>
    <xf numFmtId="0" fontId="13" fillId="0" borderId="0" xfId="0" applyFont="1" applyBorder="1" applyAlignment="1">
      <alignment horizontal="right"/>
    </xf>
    <xf numFmtId="0" fontId="0" fillId="0" borderId="16" xfId="0" applyBorder="1" applyAlignment="1">
      <alignment/>
    </xf>
    <xf numFmtId="0" fontId="14" fillId="0" borderId="17" xfId="0" applyFont="1" applyBorder="1" applyAlignment="1">
      <alignment horizontal="center" vertical="center"/>
    </xf>
    <xf numFmtId="0" fontId="1" fillId="37" borderId="18" xfId="0" applyFont="1" applyFill="1" applyBorder="1" applyAlignment="1">
      <alignment/>
    </xf>
    <xf numFmtId="0" fontId="8" fillId="37" borderId="11" xfId="0" applyFont="1" applyFill="1" applyBorder="1" applyAlignment="1">
      <alignment/>
    </xf>
    <xf numFmtId="0" fontId="1" fillId="37" borderId="19" xfId="0" applyFont="1" applyFill="1" applyBorder="1" applyAlignment="1">
      <alignment/>
    </xf>
    <xf numFmtId="0" fontId="8" fillId="38" borderId="18" xfId="0" applyFont="1" applyFill="1" applyBorder="1" applyAlignment="1">
      <alignment horizontal="left" vertical="center"/>
    </xf>
    <xf numFmtId="0" fontId="0" fillId="38" borderId="19" xfId="0" applyFill="1" applyBorder="1" applyAlignment="1">
      <alignment/>
    </xf>
    <xf numFmtId="0" fontId="8" fillId="39" borderId="18" xfId="0" applyFont="1" applyFill="1" applyBorder="1" applyAlignment="1">
      <alignment horizontal="left"/>
    </xf>
    <xf numFmtId="0" fontId="0" fillId="39" borderId="19" xfId="0" applyFill="1" applyBorder="1" applyAlignment="1">
      <alignment/>
    </xf>
    <xf numFmtId="0" fontId="0" fillId="40" borderId="18" xfId="0" applyFill="1" applyBorder="1" applyAlignment="1">
      <alignment/>
    </xf>
    <xf numFmtId="0" fontId="8" fillId="40" borderId="11" xfId="0" applyFont="1" applyFill="1" applyBorder="1" applyAlignment="1">
      <alignment horizontal="center" vertical="center"/>
    </xf>
    <xf numFmtId="0" fontId="0" fillId="40" borderId="13" xfId="0" applyFill="1" applyBorder="1" applyAlignment="1">
      <alignment/>
    </xf>
    <xf numFmtId="0" fontId="14" fillId="0" borderId="20" xfId="0" applyFont="1" applyBorder="1" applyAlignment="1">
      <alignment horizontal="center" vertical="center"/>
    </xf>
    <xf numFmtId="0" fontId="13" fillId="37" borderId="21" xfId="0" applyFont="1" applyFill="1" applyBorder="1" applyAlignment="1">
      <alignment horizontal="center" vertical="center"/>
    </xf>
    <xf numFmtId="0" fontId="13" fillId="38" borderId="21" xfId="0" applyFont="1" applyFill="1" applyBorder="1" applyAlignment="1">
      <alignment horizontal="center" vertical="center"/>
    </xf>
    <xf numFmtId="0" fontId="13" fillId="39" borderId="21" xfId="0" applyFont="1" applyFill="1" applyBorder="1" applyAlignment="1">
      <alignment horizontal="center" vertical="center"/>
    </xf>
    <xf numFmtId="0" fontId="13" fillId="40" borderId="21" xfId="0" applyFont="1" applyFill="1" applyBorder="1" applyAlignment="1">
      <alignment horizontal="center" vertical="center"/>
    </xf>
    <xf numFmtId="0" fontId="13" fillId="40" borderId="22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165" fontId="0" fillId="37" borderId="24" xfId="0" applyNumberFormat="1" applyFill="1" applyBorder="1" applyAlignment="1">
      <alignment horizontal="center" vertical="center"/>
    </xf>
    <xf numFmtId="165" fontId="0" fillId="37" borderId="25" xfId="0" applyNumberFormat="1" applyFill="1" applyBorder="1" applyAlignment="1">
      <alignment horizontal="center" vertical="center"/>
    </xf>
    <xf numFmtId="165" fontId="0" fillId="38" borderId="25" xfId="0" applyNumberFormat="1" applyFill="1" applyBorder="1" applyAlignment="1">
      <alignment horizontal="center" vertical="center"/>
    </xf>
    <xf numFmtId="165" fontId="0" fillId="39" borderId="25" xfId="0" applyNumberFormat="1" applyFill="1" applyBorder="1" applyAlignment="1">
      <alignment horizontal="center" vertical="center"/>
    </xf>
    <xf numFmtId="165" fontId="0" fillId="40" borderId="25" xfId="0" applyNumberFormat="1" applyFill="1" applyBorder="1" applyAlignment="1">
      <alignment horizontal="center" vertical="center"/>
    </xf>
    <xf numFmtId="165" fontId="0" fillId="40" borderId="26" xfId="0" applyNumberFormat="1" applyFill="1" applyBorder="1" applyAlignment="1">
      <alignment horizontal="center" vertical="center"/>
    </xf>
    <xf numFmtId="165" fontId="0" fillId="40" borderId="27" xfId="0" applyNumberFormat="1" applyFill="1" applyBorder="1" applyAlignment="1">
      <alignment horizontal="center" vertical="center"/>
    </xf>
    <xf numFmtId="165" fontId="0" fillId="40" borderId="28" xfId="0" applyNumberFormat="1" applyFill="1" applyBorder="1" applyAlignment="1">
      <alignment horizontal="center" vertical="center"/>
    </xf>
    <xf numFmtId="1" fontId="0" fillId="0" borderId="29" xfId="0" applyNumberFormat="1" applyBorder="1" applyAlignment="1">
      <alignment horizontal="center" vertical="center"/>
    </xf>
    <xf numFmtId="1" fontId="0" fillId="0" borderId="30" xfId="0" applyNumberFormat="1" applyBorder="1" applyAlignment="1">
      <alignment horizontal="center" vertical="center"/>
    </xf>
    <xf numFmtId="165" fontId="0" fillId="40" borderId="31" xfId="0" applyNumberFormat="1" applyFill="1" applyBorder="1" applyAlignment="1">
      <alignment horizontal="center" vertical="center"/>
    </xf>
    <xf numFmtId="1" fontId="3" fillId="0" borderId="32" xfId="0" applyNumberFormat="1" applyFont="1" applyBorder="1" applyAlignment="1">
      <alignment horizontal="left" vertical="center"/>
    </xf>
    <xf numFmtId="1" fontId="0" fillId="0" borderId="28" xfId="0" applyNumberFormat="1" applyBorder="1" applyAlignment="1">
      <alignment horizontal="center" vertical="center"/>
    </xf>
    <xf numFmtId="0" fontId="15" fillId="36" borderId="0" xfId="0" applyFont="1" applyFill="1" applyBorder="1" applyAlignment="1">
      <alignment horizontal="left"/>
    </xf>
    <xf numFmtId="1" fontId="15" fillId="36" borderId="32" xfId="0" applyNumberFormat="1" applyFont="1" applyFill="1" applyBorder="1" applyAlignment="1">
      <alignment horizontal="center" vertical="center"/>
    </xf>
    <xf numFmtId="165" fontId="0" fillId="36" borderId="28" xfId="0" applyNumberFormat="1" applyFill="1" applyBorder="1" applyAlignment="1">
      <alignment horizontal="center" vertical="center"/>
    </xf>
    <xf numFmtId="0" fontId="15" fillId="36" borderId="0" xfId="0" applyFont="1" applyFill="1" applyBorder="1" applyAlignment="1">
      <alignment horizontal="center" vertical="center"/>
    </xf>
    <xf numFmtId="0" fontId="15" fillId="36" borderId="0" xfId="0" applyFont="1" applyFill="1" applyBorder="1" applyAlignment="1">
      <alignment/>
    </xf>
    <xf numFmtId="1" fontId="16" fillId="36" borderId="32" xfId="0" applyNumberFormat="1" applyFont="1" applyFill="1" applyBorder="1" applyAlignment="1">
      <alignment horizontal="center" vertical="center"/>
    </xf>
    <xf numFmtId="9" fontId="0" fillId="36" borderId="0" xfId="0" applyNumberFormat="1" applyFill="1" applyBorder="1" applyAlignment="1">
      <alignment horizontal="center" vertical="center"/>
    </xf>
    <xf numFmtId="1" fontId="0" fillId="36" borderId="0" xfId="0" applyNumberFormat="1" applyFill="1" applyBorder="1" applyAlignment="1">
      <alignment horizontal="center" vertical="center"/>
    </xf>
    <xf numFmtId="1" fontId="0" fillId="0" borderId="33" xfId="0" applyNumberFormat="1" applyBorder="1" applyAlignment="1">
      <alignment horizontal="center" vertical="center"/>
    </xf>
    <xf numFmtId="1" fontId="0" fillId="0" borderId="34" xfId="0" applyNumberForma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15" fillId="41" borderId="10" xfId="0" applyFont="1" applyFill="1" applyBorder="1" applyAlignment="1">
      <alignment horizontal="left"/>
    </xf>
    <xf numFmtId="0" fontId="0" fillId="41" borderId="13" xfId="0" applyFill="1" applyBorder="1" applyAlignment="1">
      <alignment/>
    </xf>
    <xf numFmtId="0" fontId="15" fillId="41" borderId="35" xfId="0" applyFont="1" applyFill="1" applyBorder="1" applyAlignment="1">
      <alignment horizontal="center" vertical="center"/>
    </xf>
    <xf numFmtId="0" fontId="17" fillId="41" borderId="36" xfId="0" applyFont="1" applyFill="1" applyBorder="1" applyAlignment="1">
      <alignment/>
    </xf>
    <xf numFmtId="0" fontId="18" fillId="0" borderId="0" xfId="0" applyFont="1" applyAlignment="1">
      <alignment/>
    </xf>
    <xf numFmtId="165" fontId="0" fillId="40" borderId="37" xfId="0" applyNumberFormat="1" applyFill="1" applyBorder="1" applyAlignment="1">
      <alignment horizontal="center" vertical="center"/>
    </xf>
    <xf numFmtId="0" fontId="15" fillId="41" borderId="14" xfId="0" applyFont="1" applyFill="1" applyBorder="1" applyAlignment="1">
      <alignment horizontal="center" vertical="center"/>
    </xf>
    <xf numFmtId="0" fontId="17" fillId="41" borderId="38" xfId="0" applyFont="1" applyFill="1" applyBorder="1" applyAlignment="1">
      <alignment/>
    </xf>
    <xf numFmtId="165" fontId="0" fillId="39" borderId="31" xfId="0" applyNumberFormat="1" applyFill="1" applyBorder="1" applyAlignment="1">
      <alignment horizontal="center" vertical="center"/>
    </xf>
    <xf numFmtId="165" fontId="0" fillId="36" borderId="32" xfId="0" applyNumberFormat="1" applyFill="1" applyBorder="1" applyAlignment="1">
      <alignment horizontal="center" vertical="center"/>
    </xf>
    <xf numFmtId="9" fontId="0" fillId="41" borderId="39" xfId="0" applyNumberFormat="1" applyFill="1" applyBorder="1" applyAlignment="1">
      <alignment horizontal="center" vertical="center"/>
    </xf>
    <xf numFmtId="1" fontId="0" fillId="42" borderId="40" xfId="0" applyNumberFormat="1" applyFill="1" applyBorder="1" applyAlignment="1">
      <alignment horizontal="center" vertical="center"/>
    </xf>
    <xf numFmtId="9" fontId="0" fillId="41" borderId="41" xfId="0" applyNumberFormat="1" applyFill="1" applyBorder="1" applyAlignment="1">
      <alignment horizontal="center" vertical="center"/>
    </xf>
    <xf numFmtId="1" fontId="0" fillId="42" borderId="42" xfId="0" applyNumberFormat="1" applyFill="1" applyBorder="1" applyAlignment="1">
      <alignment horizontal="center" vertical="center"/>
    </xf>
    <xf numFmtId="0" fontId="0" fillId="36" borderId="0" xfId="0" applyFill="1" applyBorder="1" applyAlignment="1">
      <alignment horizontal="center" vertical="center"/>
    </xf>
    <xf numFmtId="165" fontId="19" fillId="36" borderId="43" xfId="0" applyNumberFormat="1" applyFont="1" applyFill="1" applyBorder="1" applyAlignment="1">
      <alignment horizontal="left" vertical="center"/>
    </xf>
    <xf numFmtId="166" fontId="14" fillId="0" borderId="44" xfId="0" applyNumberFormat="1" applyFont="1" applyBorder="1" applyAlignment="1">
      <alignment horizontal="center" vertical="center"/>
    </xf>
    <xf numFmtId="165" fontId="8" fillId="36" borderId="45" xfId="0" applyNumberFormat="1" applyFont="1" applyFill="1" applyBorder="1" applyAlignment="1">
      <alignment horizontal="center" vertical="center"/>
    </xf>
    <xf numFmtId="165" fontId="0" fillId="36" borderId="0" xfId="0" applyNumberFormat="1" applyFill="1" applyBorder="1" applyAlignment="1">
      <alignment horizontal="center" vertical="center"/>
    </xf>
    <xf numFmtId="0" fontId="15" fillId="43" borderId="46" xfId="0" applyFont="1" applyFill="1" applyBorder="1" applyAlignment="1">
      <alignment/>
    </xf>
    <xf numFmtId="165" fontId="15" fillId="43" borderId="47" xfId="0" applyNumberFormat="1" applyFont="1" applyFill="1" applyBorder="1" applyAlignment="1">
      <alignment horizontal="left" vertical="top"/>
    </xf>
    <xf numFmtId="165" fontId="8" fillId="43" borderId="48" xfId="0" applyNumberFormat="1" applyFont="1" applyFill="1" applyBorder="1" applyAlignment="1">
      <alignment horizontal="center" vertical="center"/>
    </xf>
    <xf numFmtId="165" fontId="8" fillId="43" borderId="25" xfId="0" applyNumberFormat="1" applyFont="1" applyFill="1" applyBorder="1" applyAlignment="1">
      <alignment horizontal="center" vertical="center"/>
    </xf>
    <xf numFmtId="165" fontId="15" fillId="44" borderId="49" xfId="0" applyNumberFormat="1" applyFont="1" applyFill="1" applyBorder="1" applyAlignment="1">
      <alignment horizontal="left" vertical="center"/>
    </xf>
    <xf numFmtId="0" fontId="0" fillId="44" borderId="50" xfId="0" applyFill="1" applyBorder="1" applyAlignment="1">
      <alignment horizontal="center" vertical="center"/>
    </xf>
    <xf numFmtId="165" fontId="8" fillId="44" borderId="27" xfId="0" applyNumberFormat="1" applyFont="1" applyFill="1" applyBorder="1" applyAlignment="1">
      <alignment horizontal="center" vertical="center"/>
    </xf>
    <xf numFmtId="0" fontId="15" fillId="45" borderId="51" xfId="0" applyFont="1" applyFill="1" applyBorder="1" applyAlignment="1">
      <alignment horizontal="left" vertical="center"/>
    </xf>
    <xf numFmtId="165" fontId="0" fillId="45" borderId="52" xfId="0" applyNumberFormat="1" applyFill="1" applyBorder="1" applyAlignment="1">
      <alignment horizontal="center" vertical="center"/>
    </xf>
    <xf numFmtId="165" fontId="8" fillId="45" borderId="53" xfId="0" applyNumberFormat="1" applyFont="1" applyFill="1" applyBorder="1" applyAlignment="1">
      <alignment horizontal="center" vertical="center"/>
    </xf>
    <xf numFmtId="165" fontId="0" fillId="39" borderId="33" xfId="0" applyNumberFormat="1" applyFill="1" applyBorder="1" applyAlignment="1">
      <alignment horizontal="center" vertical="center"/>
    </xf>
    <xf numFmtId="165" fontId="0" fillId="39" borderId="37" xfId="0" applyNumberFormat="1" applyFill="1" applyBorder="1" applyAlignment="1">
      <alignment horizontal="center" vertical="center"/>
    </xf>
    <xf numFmtId="0" fontId="0" fillId="0" borderId="42" xfId="0" applyBorder="1" applyAlignment="1">
      <alignment/>
    </xf>
    <xf numFmtId="165" fontId="0" fillId="38" borderId="31" xfId="0" applyNumberFormat="1" applyFill="1" applyBorder="1" applyAlignment="1">
      <alignment horizontal="center" vertical="center"/>
    </xf>
    <xf numFmtId="165" fontId="15" fillId="36" borderId="29" xfId="0" applyNumberFormat="1" applyFont="1" applyFill="1" applyBorder="1" applyAlignment="1">
      <alignment horizontal="center" vertical="center"/>
    </xf>
    <xf numFmtId="165" fontId="15" fillId="36" borderId="54" xfId="0" applyNumberFormat="1" applyFont="1" applyFill="1" applyBorder="1" applyAlignment="1">
      <alignment horizontal="center" vertical="center"/>
    </xf>
    <xf numFmtId="1" fontId="3" fillId="0" borderId="55" xfId="0" applyNumberFormat="1" applyFont="1" applyBorder="1" applyAlignment="1">
      <alignment horizontal="left" vertical="center"/>
    </xf>
    <xf numFmtId="1" fontId="0" fillId="0" borderId="44" xfId="0" applyNumberFormat="1" applyBorder="1" applyAlignment="1">
      <alignment horizontal="center" vertical="center"/>
    </xf>
    <xf numFmtId="165" fontId="0" fillId="36" borderId="13" xfId="0" applyNumberFormat="1" applyFill="1" applyBorder="1" applyAlignment="1">
      <alignment horizontal="center" vertical="center"/>
    </xf>
    <xf numFmtId="165" fontId="8" fillId="44" borderId="31" xfId="0" applyNumberFormat="1" applyFont="1" applyFill="1" applyBorder="1" applyAlignment="1">
      <alignment horizontal="center" vertical="center"/>
    </xf>
    <xf numFmtId="0" fontId="0" fillId="36" borderId="32" xfId="0" applyFill="1" applyBorder="1" applyAlignment="1">
      <alignment horizontal="center" vertical="center"/>
    </xf>
    <xf numFmtId="165" fontId="0" fillId="36" borderId="54" xfId="0" applyNumberFormat="1" applyFill="1" applyBorder="1" applyAlignment="1">
      <alignment horizontal="center" vertical="center"/>
    </xf>
    <xf numFmtId="1" fontId="15" fillId="43" borderId="56" xfId="0" applyNumberFormat="1" applyFont="1" applyFill="1" applyBorder="1" applyAlignment="1">
      <alignment horizontal="left" vertical="center"/>
    </xf>
    <xf numFmtId="0" fontId="0" fillId="43" borderId="0" xfId="0" applyFill="1" applyBorder="1" applyAlignment="1">
      <alignment/>
    </xf>
    <xf numFmtId="165" fontId="0" fillId="43" borderId="57" xfId="0" applyNumberFormat="1" applyFill="1" applyBorder="1" applyAlignment="1">
      <alignment horizontal="center" vertical="center"/>
    </xf>
    <xf numFmtId="165" fontId="8" fillId="45" borderId="25" xfId="0" applyNumberFormat="1" applyFont="1" applyFill="1" applyBorder="1" applyAlignment="1">
      <alignment horizontal="center" vertical="center"/>
    </xf>
    <xf numFmtId="165" fontId="0" fillId="36" borderId="25" xfId="0" applyNumberFormat="1" applyFill="1" applyBorder="1" applyAlignment="1">
      <alignment horizontal="center" vertical="center"/>
    </xf>
    <xf numFmtId="0" fontId="0" fillId="36" borderId="54" xfId="0" applyFill="1" applyBorder="1" applyAlignment="1">
      <alignment horizontal="center" vertical="center"/>
    </xf>
    <xf numFmtId="1" fontId="15" fillId="44" borderId="58" xfId="0" applyNumberFormat="1" applyFont="1" applyFill="1" applyBorder="1" applyAlignment="1">
      <alignment horizontal="left" vertical="center"/>
    </xf>
    <xf numFmtId="0" fontId="0" fillId="44" borderId="50" xfId="0" applyFill="1" applyBorder="1" applyAlignment="1">
      <alignment/>
    </xf>
    <xf numFmtId="165" fontId="0" fillId="44" borderId="59" xfId="0" applyNumberFormat="1" applyFill="1" applyBorder="1" applyAlignment="1">
      <alignment horizontal="center" vertical="center"/>
    </xf>
    <xf numFmtId="165" fontId="0" fillId="37" borderId="60" xfId="0" applyNumberFormat="1" applyFill="1" applyBorder="1" applyAlignment="1">
      <alignment horizontal="center" vertical="center"/>
    </xf>
    <xf numFmtId="165" fontId="0" fillId="37" borderId="61" xfId="0" applyNumberFormat="1" applyFill="1" applyBorder="1" applyAlignment="1">
      <alignment horizontal="center" vertical="center"/>
    </xf>
    <xf numFmtId="165" fontId="0" fillId="38" borderId="61" xfId="0" applyNumberFormat="1" applyFill="1" applyBorder="1" applyAlignment="1">
      <alignment horizontal="center" vertical="center"/>
    </xf>
    <xf numFmtId="165" fontId="0" fillId="38" borderId="62" xfId="0" applyNumberFormat="1" applyFill="1" applyBorder="1" applyAlignment="1">
      <alignment horizontal="center" vertical="center"/>
    </xf>
    <xf numFmtId="165" fontId="0" fillId="36" borderId="63" xfId="0" applyNumberFormat="1" applyFill="1" applyBorder="1" applyAlignment="1">
      <alignment horizontal="center" vertical="center"/>
    </xf>
    <xf numFmtId="0" fontId="0" fillId="36" borderId="64" xfId="0" applyFill="1" applyBorder="1" applyAlignment="1">
      <alignment horizontal="center" vertical="center"/>
    </xf>
    <xf numFmtId="1" fontId="15" fillId="45" borderId="65" xfId="0" applyNumberFormat="1" applyFont="1" applyFill="1" applyBorder="1" applyAlignment="1">
      <alignment horizontal="left" vertical="center"/>
    </xf>
    <xf numFmtId="0" fontId="0" fillId="45" borderId="66" xfId="0" applyFill="1" applyBorder="1" applyAlignment="1">
      <alignment/>
    </xf>
    <xf numFmtId="165" fontId="0" fillId="45" borderId="67" xfId="0" applyNumberForma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xcel Built-in Excel Built-in Excel Built-in Excel Built-in Bad" xfId="44"/>
    <cellStyle name="Excel Built-in Excel Built-in Excel Built-in Excel Built-in Good" xfId="45"/>
    <cellStyle name="Insatisfaisant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C0006"/>
      <rgbColor rgb="00006100"/>
      <rgbColor rgb="00000080"/>
      <rgbColor rgb="00808000"/>
      <rgbColor rgb="00800080"/>
      <rgbColor rgb="00008080"/>
      <rgbColor rgb="00E6B9B8"/>
      <rgbColor rgb="00948A54"/>
      <rgbColor rgb="009999FF"/>
      <rgbColor rgb="00993366"/>
      <rgbColor rgb="00FFFFCC"/>
      <rgbColor rgb="00CCFFFF"/>
      <rgbColor rgb="00660066"/>
      <rgbColor rgb="00FF8080"/>
      <rgbColor rgb="000066CC"/>
      <rgbColor rgb="00B7DEE8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6EFCE"/>
      <rgbColor rgb="00FFFF99"/>
      <rgbColor rgb="0093CDDD"/>
      <rgbColor rgb="00FFC7CE"/>
      <rgbColor rgb="00CC99FF"/>
      <rgbColor rgb="00FCD5B5"/>
      <rgbColor rgb="003366FF"/>
      <rgbColor rgb="0033CCCC"/>
      <rgbColor rgb="0092D050"/>
      <rgbColor rgb="00FFCC00"/>
      <rgbColor rgb="00F79646"/>
      <rgbColor rgb="00FF6600"/>
      <rgbColor rgb="00666699"/>
      <rgbColor rgb="00A6A6A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104775</xdr:colOff>
      <xdr:row>0</xdr:row>
      <xdr:rowOff>0</xdr:rowOff>
    </xdr:from>
    <xdr:to>
      <xdr:col>9</xdr:col>
      <xdr:colOff>400050</xdr:colOff>
      <xdr:row>0</xdr:row>
      <xdr:rowOff>333375</xdr:rowOff>
    </xdr:to>
    <xdr:sp>
      <xdr:nvSpPr>
        <xdr:cNvPr id="1" name="CustomShape 1"/>
        <xdr:cNvSpPr>
          <a:spLocks/>
        </xdr:cNvSpPr>
      </xdr:nvSpPr>
      <xdr:spPr>
        <a:xfrm>
          <a:off x="6105525" y="0"/>
          <a:ext cx="2009775" cy="333375"/>
        </a:xfrm>
        <a:custGeom>
          <a:pathLst>
            <a:path h="342900" w="2114550">
              <a:moveTo>
                <a:pt x="0" y="0"/>
              </a:moveTo>
              <a:lnTo>
                <a:pt x="5912" y="0"/>
              </a:lnTo>
              <a:lnTo>
                <a:pt x="5912" y="916"/>
              </a:lnTo>
              <a:lnTo>
                <a:pt x="0" y="916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255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104775</xdr:colOff>
      <xdr:row>0</xdr:row>
      <xdr:rowOff>133350</xdr:rowOff>
    </xdr:from>
    <xdr:to>
      <xdr:col>7</xdr:col>
      <xdr:colOff>552450</xdr:colOff>
      <xdr:row>0</xdr:row>
      <xdr:rowOff>142875</xdr:rowOff>
    </xdr:to>
    <xdr:sp>
      <xdr:nvSpPr>
        <xdr:cNvPr id="2" name="CustomShape 1"/>
        <xdr:cNvSpPr>
          <a:spLocks/>
        </xdr:cNvSpPr>
      </xdr:nvSpPr>
      <xdr:spPr>
        <a:xfrm flipH="1" flipV="1">
          <a:off x="6105525" y="133350"/>
          <a:ext cx="447675" cy="9525"/>
        </a:xfrm>
        <a:prstGeom prst="straightConnector1">
          <a:avLst/>
        </a:prstGeom>
        <a:noFill/>
        <a:ln w="25560" cmpd="sng">
          <a:solidFill>
            <a:srgbClr val="C0504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Q38"/>
  <sheetViews>
    <sheetView showGridLines="0" tabSelected="1" zoomScalePageLayoutView="0" workbookViewId="0" topLeftCell="A1">
      <selection activeCell="G2" sqref="G2"/>
    </sheetView>
  </sheetViews>
  <sheetFormatPr defaultColWidth="10.7109375" defaultRowHeight="15"/>
  <cols>
    <col min="1" max="11" width="12.8515625" style="0" customWidth="1"/>
    <col min="12" max="12" width="8.57421875" style="0" customWidth="1"/>
    <col min="13" max="13" width="11.57421875" style="0" customWidth="1"/>
  </cols>
  <sheetData>
    <row r="1" spans="1:14" ht="34.5">
      <c r="A1" s="1" t="s">
        <v>0</v>
      </c>
      <c r="B1" s="2"/>
      <c r="C1" s="3"/>
      <c r="D1" s="3"/>
      <c r="E1" s="4"/>
      <c r="F1" s="5"/>
      <c r="G1" s="6">
        <v>14</v>
      </c>
      <c r="H1" s="3"/>
      <c r="I1" s="3"/>
      <c r="J1" s="3"/>
      <c r="K1" s="7"/>
      <c r="L1" s="8"/>
      <c r="M1" s="8"/>
      <c r="N1" s="9"/>
    </row>
    <row r="2" spans="1:14" ht="15.75" customHeight="1">
      <c r="A2" s="10"/>
      <c r="B2" s="9"/>
      <c r="C2" s="11"/>
      <c r="D2" s="12"/>
      <c r="E2" s="13"/>
      <c r="F2" s="14"/>
      <c r="G2" s="15"/>
      <c r="H2" s="16"/>
      <c r="I2" s="9"/>
      <c r="J2" s="9"/>
      <c r="K2" s="17"/>
      <c r="L2" s="9"/>
      <c r="M2" s="9"/>
      <c r="N2" s="9"/>
    </row>
    <row r="3" spans="1:14" ht="16.5" customHeight="1">
      <c r="A3" s="18" t="s">
        <v>1</v>
      </c>
      <c r="B3" s="19"/>
      <c r="C3" s="20" t="s">
        <v>2</v>
      </c>
      <c r="D3" s="21"/>
      <c r="E3" s="22" t="s">
        <v>3</v>
      </c>
      <c r="F3" s="23"/>
      <c r="G3" s="24" t="s">
        <v>3</v>
      </c>
      <c r="H3" s="25"/>
      <c r="I3" s="26"/>
      <c r="J3" s="27" t="s">
        <v>4</v>
      </c>
      <c r="K3" s="28"/>
      <c r="L3" s="9"/>
      <c r="M3" s="9"/>
      <c r="N3" s="9"/>
    </row>
    <row r="4" spans="1:14" ht="16.5" customHeight="1">
      <c r="A4" s="29" t="s">
        <v>5</v>
      </c>
      <c r="B4" s="30">
        <v>60</v>
      </c>
      <c r="C4" s="30">
        <v>70</v>
      </c>
      <c r="D4" s="30">
        <v>75</v>
      </c>
      <c r="E4" s="31">
        <v>80</v>
      </c>
      <c r="F4" s="31">
        <v>85</v>
      </c>
      <c r="G4" s="32">
        <v>90</v>
      </c>
      <c r="H4" s="32">
        <v>95</v>
      </c>
      <c r="I4" s="33">
        <v>100</v>
      </c>
      <c r="J4" s="33">
        <v>110</v>
      </c>
      <c r="K4" s="34">
        <v>120</v>
      </c>
      <c r="L4" s="35"/>
      <c r="M4" s="9"/>
      <c r="N4" s="9"/>
    </row>
    <row r="5" spans="1:14" ht="16.5" customHeight="1">
      <c r="A5" s="36">
        <v>50</v>
      </c>
      <c r="B5" s="37">
        <f aca="true" t="shared" si="0" ref="B5:B34">(((1/(G$1*1000))*A5)/(B$4/100))/24</f>
        <v>0.00024801587301587306</v>
      </c>
      <c r="C5" s="38">
        <f aca="true" t="shared" si="1" ref="C5:C34">(((1/(G$1*1000))*A5)/(C$4/100))/24</f>
        <v>0.00021258503401360546</v>
      </c>
      <c r="D5" s="38">
        <f aca="true" t="shared" si="2" ref="D5:D34">(((1/(G$1*1000))*A5)/(D$4/100))/24</f>
        <v>0.00019841269841269844</v>
      </c>
      <c r="E5" s="39">
        <f aca="true" t="shared" si="3" ref="E5:E34">(((1/(G$1*1000))*A5)/(E$4/100))/24</f>
        <v>0.00018601190476190475</v>
      </c>
      <c r="F5" s="39">
        <f aca="true" t="shared" si="4" ref="F5:F34">(((1/(G$1*1000))*A5)/(F$4/100))/24</f>
        <v>0.0001750700280112045</v>
      </c>
      <c r="G5" s="40">
        <f aca="true" t="shared" si="5" ref="G5:G30">(((1/(G$1*1000))*A5)/(G$4/100))/24</f>
        <v>0.00016534391534391536</v>
      </c>
      <c r="H5" s="40">
        <f aca="true" t="shared" si="6" ref="H5:H30">(((1/(G$1*1000))*A5)/(H$4/100))/24</f>
        <v>0.00015664160401002508</v>
      </c>
      <c r="I5" s="41">
        <f aca="true" t="shared" si="7" ref="I5:I21">(((1/(G$1*1000))*A5)/(I$4/100))/24</f>
        <v>0.00014880952380952382</v>
      </c>
      <c r="J5" s="41">
        <f>(((1/(G$1*1000))*A5)/(J$4/100))/24</f>
        <v>0.00013528138528138528</v>
      </c>
      <c r="K5" s="42">
        <f>(((1/(G$1*1000))*A5)/(K$4/100))/24</f>
        <v>0.00012400793650793653</v>
      </c>
      <c r="L5" s="9"/>
      <c r="M5" s="9"/>
      <c r="N5" s="9"/>
    </row>
    <row r="6" spans="1:14" ht="16.5" customHeight="1">
      <c r="A6" s="36">
        <v>100</v>
      </c>
      <c r="B6" s="37">
        <f t="shared" si="0"/>
        <v>0.0004960317460317461</v>
      </c>
      <c r="C6" s="38">
        <f t="shared" si="1"/>
        <v>0.0004251700680272109</v>
      </c>
      <c r="D6" s="38">
        <f t="shared" si="2"/>
        <v>0.0003968253968253969</v>
      </c>
      <c r="E6" s="39">
        <f t="shared" si="3"/>
        <v>0.0003720238095238095</v>
      </c>
      <c r="F6" s="39">
        <f t="shared" si="4"/>
        <v>0.000350140056022409</v>
      </c>
      <c r="G6" s="40">
        <f t="shared" si="5"/>
        <v>0.0003306878306878307</v>
      </c>
      <c r="H6" s="40">
        <f t="shared" si="6"/>
        <v>0.00031328320802005016</v>
      </c>
      <c r="I6" s="41">
        <f t="shared" si="7"/>
        <v>0.00029761904761904765</v>
      </c>
      <c r="J6" s="41">
        <f>(((1/(G$1*1000))*A6)/(J$4/100))/24</f>
        <v>0.00027056277056277056</v>
      </c>
      <c r="K6" s="43">
        <f>(((1/(G$1*1000))*A6)/(K$4/100))/24</f>
        <v>0.00024801587301587306</v>
      </c>
      <c r="L6" s="9"/>
      <c r="M6" s="9"/>
      <c r="N6" s="9"/>
    </row>
    <row r="7" spans="1:14" ht="16.5" customHeight="1">
      <c r="A7" s="36">
        <v>150</v>
      </c>
      <c r="B7" s="37">
        <f t="shared" si="0"/>
        <v>0.0007440476190476191</v>
      </c>
      <c r="C7" s="38">
        <f t="shared" si="1"/>
        <v>0.0006377551020408164</v>
      </c>
      <c r="D7" s="38">
        <f t="shared" si="2"/>
        <v>0.0005952380952380952</v>
      </c>
      <c r="E7" s="39">
        <f t="shared" si="3"/>
        <v>0.0005580357142857143</v>
      </c>
      <c r="F7" s="39">
        <f t="shared" si="4"/>
        <v>0.0005252100840336134</v>
      </c>
      <c r="G7" s="40">
        <f t="shared" si="5"/>
        <v>0.000496031746031746</v>
      </c>
      <c r="H7" s="40">
        <f t="shared" si="6"/>
        <v>0.0004699248120300752</v>
      </c>
      <c r="I7" s="41">
        <f t="shared" si="7"/>
        <v>0.0004464285714285714</v>
      </c>
      <c r="J7" s="41">
        <f>(((1/(G$1*1000))*A7)/(J$4/100))/24</f>
        <v>0.0004058441558441558</v>
      </c>
      <c r="K7" s="43">
        <f>(((1/(G$1*1000))*A7)/(K$4/100))/24</f>
        <v>0.00037202380952380956</v>
      </c>
      <c r="L7" s="9"/>
      <c r="M7" s="9"/>
      <c r="N7" s="9"/>
    </row>
    <row r="8" spans="1:14" ht="16.5" customHeight="1">
      <c r="A8" s="36">
        <v>200</v>
      </c>
      <c r="B8" s="37">
        <f t="shared" si="0"/>
        <v>0.0009920634920634922</v>
      </c>
      <c r="C8" s="38">
        <f t="shared" si="1"/>
        <v>0.0008503401360544218</v>
      </c>
      <c r="D8" s="38">
        <f t="shared" si="2"/>
        <v>0.0007936507936507938</v>
      </c>
      <c r="E8" s="39">
        <f t="shared" si="3"/>
        <v>0.000744047619047619</v>
      </c>
      <c r="F8" s="39">
        <f t="shared" si="4"/>
        <v>0.000700280112044818</v>
      </c>
      <c r="G8" s="40">
        <f t="shared" si="5"/>
        <v>0.0006613756613756614</v>
      </c>
      <c r="H8" s="40">
        <f t="shared" si="6"/>
        <v>0.0006265664160401003</v>
      </c>
      <c r="I8" s="41">
        <f t="shared" si="7"/>
        <v>0.0005952380952380953</v>
      </c>
      <c r="J8" s="41">
        <f>(((1/(G$1*1000))*A8)/(J$4/100))/24</f>
        <v>0.0005411255411255411</v>
      </c>
      <c r="K8" s="43">
        <f>(((1/(G$1*1000))*A8)/(K$4/100))/24</f>
        <v>0.0004960317460317461</v>
      </c>
      <c r="L8" s="9"/>
      <c r="M8" s="9"/>
      <c r="N8" s="9"/>
    </row>
    <row r="9" spans="1:14" ht="16.5" customHeight="1">
      <c r="A9" s="36">
        <v>300</v>
      </c>
      <c r="B9" s="37">
        <f t="shared" si="0"/>
        <v>0.0014880952380952382</v>
      </c>
      <c r="C9" s="38">
        <f t="shared" si="1"/>
        <v>0.0012755102040816328</v>
      </c>
      <c r="D9" s="38">
        <f t="shared" si="2"/>
        <v>0.0011904761904761904</v>
      </c>
      <c r="E9" s="39">
        <f t="shared" si="3"/>
        <v>0.0011160714285714285</v>
      </c>
      <c r="F9" s="39">
        <f t="shared" si="4"/>
        <v>0.0010504201680672268</v>
      </c>
      <c r="G9" s="40">
        <f t="shared" si="5"/>
        <v>0.000992063492063492</v>
      </c>
      <c r="H9" s="40">
        <f t="shared" si="6"/>
        <v>0.0009398496240601504</v>
      </c>
      <c r="I9" s="41">
        <f t="shared" si="7"/>
        <v>0.0008928571428571428</v>
      </c>
      <c r="J9" s="41">
        <f>(((1/(G$1*1000))*A9)/(J$4/100))/24</f>
        <v>0.0008116883116883116</v>
      </c>
      <c r="K9" s="44">
        <f>(((1/(G$1*1000))*A9)/(K$4/100))/24</f>
        <v>0.0007440476190476191</v>
      </c>
      <c r="L9" s="9"/>
      <c r="M9" s="9"/>
      <c r="N9" s="9"/>
    </row>
    <row r="10" spans="1:14" ht="16.5" customHeight="1">
      <c r="A10" s="36">
        <v>400</v>
      </c>
      <c r="B10" s="37">
        <f t="shared" si="0"/>
        <v>0.0019841269841269845</v>
      </c>
      <c r="C10" s="38">
        <f t="shared" si="1"/>
        <v>0.0017006802721088437</v>
      </c>
      <c r="D10" s="38">
        <f t="shared" si="2"/>
        <v>0.0015873015873015875</v>
      </c>
      <c r="E10" s="39">
        <f t="shared" si="3"/>
        <v>0.001488095238095238</v>
      </c>
      <c r="F10" s="39">
        <f t="shared" si="4"/>
        <v>0.001400560224089636</v>
      </c>
      <c r="G10" s="40">
        <f t="shared" si="5"/>
        <v>0.001322751322751323</v>
      </c>
      <c r="H10" s="40">
        <f t="shared" si="6"/>
        <v>0.0012531328320802006</v>
      </c>
      <c r="I10" s="41">
        <f t="shared" si="7"/>
        <v>0.0011904761904761906</v>
      </c>
      <c r="J10" s="45"/>
      <c r="K10" s="46"/>
      <c r="L10" s="9"/>
      <c r="M10" s="9"/>
      <c r="N10" s="9"/>
    </row>
    <row r="11" spans="1:14" ht="16.5" customHeight="1">
      <c r="A11" s="36">
        <v>500</v>
      </c>
      <c r="B11" s="37">
        <f t="shared" si="0"/>
        <v>0.0024801587301587305</v>
      </c>
      <c r="C11" s="38">
        <f t="shared" si="1"/>
        <v>0.0021258503401360546</v>
      </c>
      <c r="D11" s="38">
        <f t="shared" si="2"/>
        <v>0.0019841269841269845</v>
      </c>
      <c r="E11" s="39">
        <f t="shared" si="3"/>
        <v>0.0018601190476190477</v>
      </c>
      <c r="F11" s="39">
        <f t="shared" si="4"/>
        <v>0.0017507002801120453</v>
      </c>
      <c r="G11" s="40">
        <f t="shared" si="5"/>
        <v>0.0016534391534391536</v>
      </c>
      <c r="H11" s="40">
        <f t="shared" si="6"/>
        <v>0.0015664160401002508</v>
      </c>
      <c r="I11" s="47">
        <f t="shared" si="7"/>
        <v>0.0014880952380952382</v>
      </c>
      <c r="J11" s="48"/>
      <c r="K11" s="49"/>
      <c r="L11" s="50"/>
      <c r="M11" s="8"/>
      <c r="N11" s="9"/>
    </row>
    <row r="12" spans="1:14" ht="16.5" customHeight="1">
      <c r="A12" s="36">
        <v>600</v>
      </c>
      <c r="B12" s="37">
        <f t="shared" si="0"/>
        <v>0.0029761904761904765</v>
      </c>
      <c r="C12" s="38">
        <f t="shared" si="1"/>
        <v>0.0025510204081632655</v>
      </c>
      <c r="D12" s="38">
        <f t="shared" si="2"/>
        <v>0.0023809523809523807</v>
      </c>
      <c r="E12" s="39">
        <f t="shared" si="3"/>
        <v>0.002232142857142857</v>
      </c>
      <c r="F12" s="39">
        <f t="shared" si="4"/>
        <v>0.0021008403361344537</v>
      </c>
      <c r="G12" s="40">
        <f t="shared" si="5"/>
        <v>0.001984126984126984</v>
      </c>
      <c r="H12" s="40">
        <f t="shared" si="6"/>
        <v>0.0018796992481203009</v>
      </c>
      <c r="I12" s="47">
        <f t="shared" si="7"/>
        <v>0.0017857142857142857</v>
      </c>
      <c r="J12" s="51"/>
      <c r="K12" s="52"/>
      <c r="L12" s="53"/>
      <c r="M12" s="54"/>
      <c r="N12" s="9"/>
    </row>
    <row r="13" spans="1:14" ht="16.5" customHeight="1">
      <c r="A13" s="36">
        <v>800</v>
      </c>
      <c r="B13" s="37">
        <f t="shared" si="0"/>
        <v>0.003968253968253969</v>
      </c>
      <c r="C13" s="38">
        <f t="shared" si="1"/>
        <v>0.0034013605442176874</v>
      </c>
      <c r="D13" s="38">
        <f t="shared" si="2"/>
        <v>0.003174603174603175</v>
      </c>
      <c r="E13" s="39">
        <f t="shared" si="3"/>
        <v>0.002976190476190476</v>
      </c>
      <c r="F13" s="39">
        <f t="shared" si="4"/>
        <v>0.002801120448179272</v>
      </c>
      <c r="G13" s="40">
        <f t="shared" si="5"/>
        <v>0.002645502645502646</v>
      </c>
      <c r="H13" s="40">
        <f t="shared" si="6"/>
        <v>0.0025062656641604013</v>
      </c>
      <c r="I13" s="47">
        <f t="shared" si="7"/>
        <v>0.002380952380952381</v>
      </c>
      <c r="J13" s="55"/>
      <c r="K13" s="52"/>
      <c r="L13" s="53"/>
      <c r="M13" s="54"/>
      <c r="N13" s="9"/>
    </row>
    <row r="14" spans="1:14" ht="16.5" customHeight="1">
      <c r="A14" s="36">
        <v>1000</v>
      </c>
      <c r="B14" s="37">
        <f t="shared" si="0"/>
        <v>0.004960317460317461</v>
      </c>
      <c r="C14" s="38">
        <f t="shared" si="1"/>
        <v>0.004251700680272109</v>
      </c>
      <c r="D14" s="38">
        <f t="shared" si="2"/>
        <v>0.003968253968253969</v>
      </c>
      <c r="E14" s="39">
        <f t="shared" si="3"/>
        <v>0.0037202380952380955</v>
      </c>
      <c r="F14" s="39">
        <f t="shared" si="4"/>
        <v>0.0035014005602240906</v>
      </c>
      <c r="G14" s="40">
        <f t="shared" si="5"/>
        <v>0.003306878306878307</v>
      </c>
      <c r="H14" s="40">
        <f t="shared" si="6"/>
        <v>0.0031328320802005015</v>
      </c>
      <c r="I14" s="47">
        <f t="shared" si="7"/>
        <v>0.0029761904761904765</v>
      </c>
      <c r="J14" s="51"/>
      <c r="K14" s="52"/>
      <c r="L14" s="56"/>
      <c r="M14" s="57"/>
      <c r="N14" s="9"/>
    </row>
    <row r="15" spans="1:14" ht="16.5" customHeight="1">
      <c r="A15" s="36">
        <v>1200</v>
      </c>
      <c r="B15" s="37">
        <f t="shared" si="0"/>
        <v>0.005952380952380953</v>
      </c>
      <c r="C15" s="38">
        <f t="shared" si="1"/>
        <v>0.005102040816326531</v>
      </c>
      <c r="D15" s="38">
        <f t="shared" si="2"/>
        <v>0.0047619047619047615</v>
      </c>
      <c r="E15" s="39">
        <f t="shared" si="3"/>
        <v>0.004464285714285714</v>
      </c>
      <c r="F15" s="39">
        <f t="shared" si="4"/>
        <v>0.004201680672268907</v>
      </c>
      <c r="G15" s="40">
        <f t="shared" si="5"/>
        <v>0.003968253968253968</v>
      </c>
      <c r="H15" s="40">
        <f t="shared" si="6"/>
        <v>0.0037593984962406017</v>
      </c>
      <c r="I15" s="41">
        <f t="shared" si="7"/>
        <v>0.0035714285714285713</v>
      </c>
      <c r="J15" s="58"/>
      <c r="K15" s="59"/>
      <c r="L15" s="56"/>
      <c r="M15" s="57"/>
      <c r="N15" s="9"/>
    </row>
    <row r="16" spans="1:14" ht="16.5" customHeight="1">
      <c r="A16" s="36">
        <v>1400</v>
      </c>
      <c r="B16" s="37">
        <f t="shared" si="0"/>
        <v>0.006944444444444445</v>
      </c>
      <c r="C16" s="38">
        <f t="shared" si="1"/>
        <v>0.005952380952380953</v>
      </c>
      <c r="D16" s="38">
        <f t="shared" si="2"/>
        <v>0.005555555555555556</v>
      </c>
      <c r="E16" s="39">
        <f t="shared" si="3"/>
        <v>0.005208333333333333</v>
      </c>
      <c r="F16" s="39">
        <f t="shared" si="4"/>
        <v>0.004901960784313726</v>
      </c>
      <c r="G16" s="40">
        <f t="shared" si="5"/>
        <v>0.00462962962962963</v>
      </c>
      <c r="H16" s="40">
        <f t="shared" si="6"/>
        <v>0.004385964912280702</v>
      </c>
      <c r="I16" s="47">
        <f t="shared" si="7"/>
        <v>0.004166666666666667</v>
      </c>
      <c r="J16" s="60"/>
      <c r="K16" s="61"/>
      <c r="L16" s="56"/>
      <c r="M16" s="57"/>
      <c r="N16" s="9"/>
    </row>
    <row r="17" spans="1:14" ht="16.5" customHeight="1">
      <c r="A17" s="36">
        <v>1500</v>
      </c>
      <c r="B17" s="37">
        <f t="shared" si="0"/>
        <v>0.007440476190476192</v>
      </c>
      <c r="C17" s="38">
        <f t="shared" si="1"/>
        <v>0.006377551020408164</v>
      </c>
      <c r="D17" s="38">
        <f t="shared" si="2"/>
        <v>0.005952380952380953</v>
      </c>
      <c r="E17" s="39">
        <f t="shared" si="3"/>
        <v>0.005580357142857143</v>
      </c>
      <c r="F17" s="39">
        <f t="shared" si="4"/>
        <v>0.005252100840336136</v>
      </c>
      <c r="G17" s="40">
        <f t="shared" si="5"/>
        <v>0.004960317460317461</v>
      </c>
      <c r="H17" s="40">
        <f t="shared" si="6"/>
        <v>0.0046992481203007525</v>
      </c>
      <c r="I17" s="47">
        <f t="shared" si="7"/>
        <v>0.004464285714285715</v>
      </c>
      <c r="J17" s="60"/>
      <c r="K17" s="61"/>
      <c r="L17" s="9"/>
      <c r="M17" s="9"/>
      <c r="N17" s="9"/>
    </row>
    <row r="18" spans="1:14" ht="16.5" customHeight="1">
      <c r="A18" s="36">
        <v>1600</v>
      </c>
      <c r="B18" s="37">
        <f t="shared" si="0"/>
        <v>0.007936507936507938</v>
      </c>
      <c r="C18" s="38">
        <f t="shared" si="1"/>
        <v>0.006802721088435375</v>
      </c>
      <c r="D18" s="38">
        <f t="shared" si="2"/>
        <v>0.00634920634920635</v>
      </c>
      <c r="E18" s="39">
        <f t="shared" si="3"/>
        <v>0.005952380952380952</v>
      </c>
      <c r="F18" s="39">
        <f t="shared" si="4"/>
        <v>0.005602240896358544</v>
      </c>
      <c r="G18" s="40">
        <f t="shared" si="5"/>
        <v>0.005291005291005292</v>
      </c>
      <c r="H18" s="40">
        <f t="shared" si="6"/>
        <v>0.005012531328320803</v>
      </c>
      <c r="I18" s="47">
        <f t="shared" si="7"/>
        <v>0.004761904761904762</v>
      </c>
      <c r="J18" s="62"/>
      <c r="K18" s="63"/>
      <c r="L18" s="9"/>
      <c r="M18" s="9"/>
      <c r="N18" s="9"/>
    </row>
    <row r="19" spans="1:14" ht="16.5" customHeight="1">
      <c r="A19" s="36">
        <v>2000</v>
      </c>
      <c r="B19" s="37">
        <f t="shared" si="0"/>
        <v>0.009920634920634922</v>
      </c>
      <c r="C19" s="38">
        <f t="shared" si="1"/>
        <v>0.008503401360544218</v>
      </c>
      <c r="D19" s="38">
        <f t="shared" si="2"/>
        <v>0.007936507936507938</v>
      </c>
      <c r="E19" s="39">
        <f t="shared" si="3"/>
        <v>0.007440476190476191</v>
      </c>
      <c r="F19" s="39">
        <f t="shared" si="4"/>
        <v>0.007002801120448181</v>
      </c>
      <c r="G19" s="40">
        <f t="shared" si="5"/>
        <v>0.006613756613756614</v>
      </c>
      <c r="H19" s="40">
        <f t="shared" si="6"/>
        <v>0.006265664160401003</v>
      </c>
      <c r="I19" s="47">
        <f t="shared" si="7"/>
        <v>0.005952380952380953</v>
      </c>
      <c r="J19" s="64" t="s">
        <v>6</v>
      </c>
      <c r="K19" s="65"/>
      <c r="L19" s="9"/>
      <c r="M19" s="9"/>
      <c r="N19" s="9"/>
    </row>
    <row r="20" spans="1:17" ht="16.5" customHeight="1">
      <c r="A20" s="36">
        <v>2500</v>
      </c>
      <c r="B20" s="37">
        <f t="shared" si="0"/>
        <v>0.01240079365079365</v>
      </c>
      <c r="C20" s="38">
        <f t="shared" si="1"/>
        <v>0.010629251700680272</v>
      </c>
      <c r="D20" s="38">
        <f t="shared" si="2"/>
        <v>0.009920634920634922</v>
      </c>
      <c r="E20" s="39">
        <f t="shared" si="3"/>
        <v>0.009300595238095238</v>
      </c>
      <c r="F20" s="39">
        <f t="shared" si="4"/>
        <v>0.008753501400560224</v>
      </c>
      <c r="G20" s="40">
        <f t="shared" si="5"/>
        <v>0.008267195767195767</v>
      </c>
      <c r="H20" s="40">
        <f t="shared" si="6"/>
        <v>0.007832080200501254</v>
      </c>
      <c r="I20" s="47">
        <f t="shared" si="7"/>
        <v>0.007440476190476191</v>
      </c>
      <c r="J20" s="66" t="s">
        <v>7</v>
      </c>
      <c r="K20" s="67" t="s">
        <v>8</v>
      </c>
      <c r="L20" s="9"/>
      <c r="M20" s="9"/>
      <c r="N20" s="9"/>
      <c r="Q20" s="68"/>
    </row>
    <row r="21" spans="1:14" ht="16.5" customHeight="1">
      <c r="A21" s="36">
        <v>3000</v>
      </c>
      <c r="B21" s="37">
        <f t="shared" si="0"/>
        <v>0.014880952380952384</v>
      </c>
      <c r="C21" s="38">
        <f t="shared" si="1"/>
        <v>0.012755102040816329</v>
      </c>
      <c r="D21" s="38">
        <f t="shared" si="2"/>
        <v>0.011904761904761906</v>
      </c>
      <c r="E21" s="39">
        <f t="shared" si="3"/>
        <v>0.011160714285714286</v>
      </c>
      <c r="F21" s="39">
        <f t="shared" si="4"/>
        <v>0.010504201680672271</v>
      </c>
      <c r="G21" s="40">
        <f t="shared" si="5"/>
        <v>0.009920634920634922</v>
      </c>
      <c r="H21" s="40">
        <f t="shared" si="6"/>
        <v>0.009398496240601505</v>
      </c>
      <c r="I21" s="69">
        <f t="shared" si="7"/>
        <v>0.00892857142857143</v>
      </c>
      <c r="J21" s="70" t="s">
        <v>9</v>
      </c>
      <c r="K21" s="71" t="s">
        <v>10</v>
      </c>
      <c r="L21" s="9"/>
      <c r="M21" s="9"/>
      <c r="N21" s="9"/>
    </row>
    <row r="22" spans="1:14" ht="16.5" customHeight="1">
      <c r="A22" s="36">
        <v>4000</v>
      </c>
      <c r="B22" s="37">
        <f t="shared" si="0"/>
        <v>0.019841269841269844</v>
      </c>
      <c r="C22" s="38">
        <f t="shared" si="1"/>
        <v>0.017006802721088437</v>
      </c>
      <c r="D22" s="38">
        <f t="shared" si="2"/>
        <v>0.015873015873015876</v>
      </c>
      <c r="E22" s="39">
        <f t="shared" si="3"/>
        <v>0.014880952380952382</v>
      </c>
      <c r="F22" s="39">
        <f t="shared" si="4"/>
        <v>0.014005602240896363</v>
      </c>
      <c r="G22" s="40">
        <f t="shared" si="5"/>
        <v>0.013227513227513229</v>
      </c>
      <c r="H22" s="72">
        <f t="shared" si="6"/>
        <v>0.012531328320802006</v>
      </c>
      <c r="I22" s="73"/>
      <c r="J22" s="74">
        <v>1</v>
      </c>
      <c r="K22" s="75">
        <f>($G$1/3.6)*30</f>
        <v>116.66666666666667</v>
      </c>
      <c r="L22" s="9"/>
      <c r="M22" s="9"/>
      <c r="N22" s="9"/>
    </row>
    <row r="23" spans="1:14" ht="16.5" customHeight="1">
      <c r="A23" s="36">
        <v>5000</v>
      </c>
      <c r="B23" s="37">
        <f t="shared" si="0"/>
        <v>0.0248015873015873</v>
      </c>
      <c r="C23" s="38">
        <f t="shared" si="1"/>
        <v>0.021258503401360544</v>
      </c>
      <c r="D23" s="38">
        <f t="shared" si="2"/>
        <v>0.019841269841269844</v>
      </c>
      <c r="E23" s="39">
        <f t="shared" si="3"/>
        <v>0.018601190476190476</v>
      </c>
      <c r="F23" s="39">
        <f t="shared" si="4"/>
        <v>0.01750700280112045</v>
      </c>
      <c r="G23" s="40">
        <f t="shared" si="5"/>
        <v>0.016534391534391533</v>
      </c>
      <c r="H23" s="72">
        <f t="shared" si="6"/>
        <v>0.01566416040100251</v>
      </c>
      <c r="I23" s="60"/>
      <c r="J23" s="74">
        <v>1.1</v>
      </c>
      <c r="K23" s="75">
        <f>($G$1/3.6)*30*1.1</f>
        <v>128.33333333333334</v>
      </c>
      <c r="L23" s="9"/>
      <c r="M23" s="9"/>
      <c r="N23" s="9"/>
    </row>
    <row r="24" spans="1:14" ht="16.5" customHeight="1">
      <c r="A24" s="36">
        <v>6000</v>
      </c>
      <c r="B24" s="37">
        <f t="shared" si="0"/>
        <v>0.029761904761904767</v>
      </c>
      <c r="C24" s="38">
        <f t="shared" si="1"/>
        <v>0.025510204081632657</v>
      </c>
      <c r="D24" s="38">
        <f t="shared" si="2"/>
        <v>0.02380952380952381</v>
      </c>
      <c r="E24" s="39">
        <f t="shared" si="3"/>
        <v>0.022321428571428572</v>
      </c>
      <c r="F24" s="39">
        <f t="shared" si="4"/>
        <v>0.021008403361344543</v>
      </c>
      <c r="G24" s="40">
        <f t="shared" si="5"/>
        <v>0.019841269841269844</v>
      </c>
      <c r="H24" s="72">
        <f t="shared" si="6"/>
        <v>0.01879699248120301</v>
      </c>
      <c r="I24" s="60"/>
      <c r="J24" s="76">
        <v>1.2</v>
      </c>
      <c r="K24" s="77">
        <f>($G$1/3.6)*30*1.2</f>
        <v>140</v>
      </c>
      <c r="L24" s="57"/>
      <c r="M24" s="9"/>
      <c r="N24" s="9"/>
    </row>
    <row r="25" spans="1:14" ht="16.5" customHeight="1">
      <c r="A25" s="36">
        <v>7000</v>
      </c>
      <c r="B25" s="37">
        <f t="shared" si="0"/>
        <v>0.034722222222222224</v>
      </c>
      <c r="C25" s="38">
        <f t="shared" si="1"/>
        <v>0.029761904761904764</v>
      </c>
      <c r="D25" s="38">
        <f t="shared" si="2"/>
        <v>0.027777777777777776</v>
      </c>
      <c r="E25" s="39">
        <f t="shared" si="3"/>
        <v>0.026041666666666668</v>
      </c>
      <c r="F25" s="39">
        <f t="shared" si="4"/>
        <v>0.024509803921568627</v>
      </c>
      <c r="G25" s="40">
        <f t="shared" si="5"/>
        <v>0.02314814814814815</v>
      </c>
      <c r="H25" s="72">
        <f t="shared" si="6"/>
        <v>0.021929824561403508</v>
      </c>
      <c r="I25" s="62"/>
      <c r="J25" s="62"/>
      <c r="K25" s="63"/>
      <c r="L25" s="78"/>
      <c r="M25" s="9"/>
      <c r="N25" s="9"/>
    </row>
    <row r="26" spans="1:14" ht="16.5" customHeight="1">
      <c r="A26" s="36">
        <v>8000</v>
      </c>
      <c r="B26" s="37">
        <f t="shared" si="0"/>
        <v>0.03968253968253969</v>
      </c>
      <c r="C26" s="38">
        <f t="shared" si="1"/>
        <v>0.034013605442176874</v>
      </c>
      <c r="D26" s="38">
        <f t="shared" si="2"/>
        <v>0.03174603174603175</v>
      </c>
      <c r="E26" s="39">
        <f t="shared" si="3"/>
        <v>0.029761904761904764</v>
      </c>
      <c r="F26" s="39">
        <f t="shared" si="4"/>
        <v>0.028011204481792725</v>
      </c>
      <c r="G26" s="40">
        <f t="shared" si="5"/>
        <v>0.026455026455026457</v>
      </c>
      <c r="H26" s="72">
        <f t="shared" si="6"/>
        <v>0.025062656641604012</v>
      </c>
      <c r="I26" s="79" t="s">
        <v>11</v>
      </c>
      <c r="J26" s="80"/>
      <c r="K26" s="81"/>
      <c r="L26" s="82"/>
      <c r="M26" s="9"/>
      <c r="N26" s="9"/>
    </row>
    <row r="27" spans="1:14" ht="16.5" customHeight="1">
      <c r="A27" s="36">
        <v>9000</v>
      </c>
      <c r="B27" s="37">
        <f t="shared" si="0"/>
        <v>0.04464285714285715</v>
      </c>
      <c r="C27" s="38">
        <f t="shared" si="1"/>
        <v>0.03826530612244899</v>
      </c>
      <c r="D27" s="38">
        <f t="shared" si="2"/>
        <v>0.03571428571428572</v>
      </c>
      <c r="E27" s="39">
        <f t="shared" si="3"/>
        <v>0.033482142857142856</v>
      </c>
      <c r="F27" s="39">
        <f t="shared" si="4"/>
        <v>0.03151260504201681</v>
      </c>
      <c r="G27" s="40">
        <f t="shared" si="5"/>
        <v>0.029761904761904764</v>
      </c>
      <c r="H27" s="72">
        <f t="shared" si="6"/>
        <v>0.028195488721804513</v>
      </c>
      <c r="I27" s="83" t="s">
        <v>12</v>
      </c>
      <c r="J27" s="84"/>
      <c r="K27" s="85">
        <f>(((1/(G$1*1000))*A28)/(G4/100))/24</f>
        <v>0.03306878306878307</v>
      </c>
      <c r="L27" s="82"/>
      <c r="M27" s="9"/>
      <c r="N27" s="9"/>
    </row>
    <row r="28" spans="1:14" ht="16.5" customHeight="1">
      <c r="A28" s="36">
        <v>10000</v>
      </c>
      <c r="B28" s="37">
        <f t="shared" si="0"/>
        <v>0.0496031746031746</v>
      </c>
      <c r="C28" s="38">
        <f t="shared" si="1"/>
        <v>0.04251700680272109</v>
      </c>
      <c r="D28" s="38">
        <f t="shared" si="2"/>
        <v>0.03968253968253969</v>
      </c>
      <c r="E28" s="39">
        <f t="shared" si="3"/>
        <v>0.03720238095238095</v>
      </c>
      <c r="F28" s="39">
        <f t="shared" si="4"/>
        <v>0.0350140056022409</v>
      </c>
      <c r="G28" s="86">
        <f t="shared" si="5"/>
        <v>0.03306878306878307</v>
      </c>
      <c r="H28" s="72">
        <f t="shared" si="6"/>
        <v>0.03132832080200502</v>
      </c>
      <c r="I28" s="87" t="s">
        <v>13</v>
      </c>
      <c r="J28" s="88"/>
      <c r="K28" s="89">
        <f>(((1/(G$1*1000))*A32)/(F4/100))/24</f>
        <v>0.0738795518207283</v>
      </c>
      <c r="L28" s="82"/>
      <c r="M28" s="9"/>
      <c r="N28" s="9"/>
    </row>
    <row r="29" spans="1:14" ht="16.5" customHeight="1">
      <c r="A29" s="36">
        <v>12000</v>
      </c>
      <c r="B29" s="37">
        <f t="shared" si="0"/>
        <v>0.059523809523809534</v>
      </c>
      <c r="C29" s="38">
        <f t="shared" si="1"/>
        <v>0.051020408163265314</v>
      </c>
      <c r="D29" s="38">
        <f t="shared" si="2"/>
        <v>0.04761904761904762</v>
      </c>
      <c r="E29" s="39">
        <f t="shared" si="3"/>
        <v>0.044642857142857144</v>
      </c>
      <c r="F29" s="39">
        <f t="shared" si="4"/>
        <v>0.042016806722689086</v>
      </c>
      <c r="G29" s="40">
        <f t="shared" si="5"/>
        <v>0.03968253968253969</v>
      </c>
      <c r="H29" s="72">
        <f t="shared" si="6"/>
        <v>0.03759398496240602</v>
      </c>
      <c r="I29" s="90" t="s">
        <v>14</v>
      </c>
      <c r="J29" s="91"/>
      <c r="K29" s="92">
        <f>(((1/(G$1*1000))*A33)/(E4/100))/24</f>
        <v>0.15697544642857142</v>
      </c>
      <c r="L29" s="82"/>
      <c r="M29" s="9"/>
      <c r="N29" s="9"/>
    </row>
    <row r="30" spans="1:14" ht="16.5" customHeight="1">
      <c r="A30" s="36">
        <v>15000</v>
      </c>
      <c r="B30" s="37">
        <f t="shared" si="0"/>
        <v>0.07440476190476192</v>
      </c>
      <c r="C30" s="38">
        <f t="shared" si="1"/>
        <v>0.06377551020408165</v>
      </c>
      <c r="D30" s="38">
        <f t="shared" si="2"/>
        <v>0.059523809523809534</v>
      </c>
      <c r="E30" s="39">
        <f t="shared" si="3"/>
        <v>0.05580357142857143</v>
      </c>
      <c r="F30" s="39">
        <f t="shared" si="4"/>
        <v>0.05252100840336135</v>
      </c>
      <c r="G30" s="93">
        <f t="shared" si="5"/>
        <v>0.049603174603174614</v>
      </c>
      <c r="H30" s="94">
        <f t="shared" si="6"/>
        <v>0.04699248120300753</v>
      </c>
      <c r="K30" s="95"/>
      <c r="L30" s="82"/>
      <c r="M30" s="9"/>
      <c r="N30" s="9"/>
    </row>
    <row r="31" spans="1:14" ht="16.5" customHeight="1">
      <c r="A31" s="36">
        <v>20000</v>
      </c>
      <c r="B31" s="37">
        <f t="shared" si="0"/>
        <v>0.0992063492063492</v>
      </c>
      <c r="C31" s="38">
        <f t="shared" si="1"/>
        <v>0.08503401360544217</v>
      </c>
      <c r="D31" s="38">
        <f t="shared" si="2"/>
        <v>0.07936507936507937</v>
      </c>
      <c r="E31" s="39">
        <f t="shared" si="3"/>
        <v>0.0744047619047619</v>
      </c>
      <c r="F31" s="96">
        <f t="shared" si="4"/>
        <v>0.0700280112044818</v>
      </c>
      <c r="G31" s="97"/>
      <c r="H31" s="98"/>
      <c r="I31" s="99" t="s">
        <v>15</v>
      </c>
      <c r="J31" s="100"/>
      <c r="K31" s="101"/>
      <c r="L31" s="82"/>
      <c r="M31" s="9"/>
      <c r="N31" s="9"/>
    </row>
    <row r="32" spans="1:14" ht="16.5" customHeight="1">
      <c r="A32" s="36">
        <v>21100</v>
      </c>
      <c r="B32" s="37">
        <f t="shared" si="0"/>
        <v>0.10466269841269843</v>
      </c>
      <c r="C32" s="38">
        <f t="shared" si="1"/>
        <v>0.08971088435374151</v>
      </c>
      <c r="D32" s="38">
        <f t="shared" si="2"/>
        <v>0.08373015873015875</v>
      </c>
      <c r="E32" s="39">
        <f t="shared" si="3"/>
        <v>0.07849702380952382</v>
      </c>
      <c r="F32" s="102">
        <f t="shared" si="4"/>
        <v>0.0738795518207283</v>
      </c>
      <c r="G32" s="103"/>
      <c r="H32" s="104"/>
      <c r="I32" s="105" t="s">
        <v>12</v>
      </c>
      <c r="J32" s="106"/>
      <c r="K32" s="107">
        <f>G28/10</f>
        <v>0.0033068783068783067</v>
      </c>
      <c r="L32" s="9"/>
      <c r="M32" s="9"/>
      <c r="N32" s="9"/>
    </row>
    <row r="33" spans="1:14" ht="16.5" customHeight="1">
      <c r="A33" s="36">
        <v>42195</v>
      </c>
      <c r="B33" s="37">
        <f t="shared" si="0"/>
        <v>0.20930059523809527</v>
      </c>
      <c r="C33" s="38">
        <f t="shared" si="1"/>
        <v>0.17940051020408165</v>
      </c>
      <c r="D33" s="38">
        <f t="shared" si="2"/>
        <v>0.1674404761904762</v>
      </c>
      <c r="E33" s="108">
        <f t="shared" si="3"/>
        <v>0.15697544642857142</v>
      </c>
      <c r="F33" s="96">
        <f t="shared" si="4"/>
        <v>0.14774159663865546</v>
      </c>
      <c r="G33" s="109"/>
      <c r="H33" s="110"/>
      <c r="I33" s="111" t="s">
        <v>13</v>
      </c>
      <c r="J33" s="112"/>
      <c r="K33" s="113">
        <f>F32/21.1</f>
        <v>0.00350140056022409</v>
      </c>
      <c r="L33" s="9"/>
      <c r="M33" s="9"/>
      <c r="N33" s="9"/>
    </row>
    <row r="34" spans="1:14" ht="16.5" customHeight="1">
      <c r="A34" s="36">
        <v>50000</v>
      </c>
      <c r="B34" s="114">
        <f t="shared" si="0"/>
        <v>0.24801587301587302</v>
      </c>
      <c r="C34" s="115">
        <f t="shared" si="1"/>
        <v>0.21258503401360548</v>
      </c>
      <c r="D34" s="115">
        <f t="shared" si="2"/>
        <v>0.1984126984126984</v>
      </c>
      <c r="E34" s="116">
        <f t="shared" si="3"/>
        <v>0.18601190476190477</v>
      </c>
      <c r="F34" s="117">
        <f t="shared" si="4"/>
        <v>0.1750700280112045</v>
      </c>
      <c r="G34" s="118"/>
      <c r="H34" s="119"/>
      <c r="I34" s="120" t="s">
        <v>14</v>
      </c>
      <c r="J34" s="121"/>
      <c r="K34" s="122">
        <f>E33/42.195</f>
        <v>0.003720238095238095</v>
      </c>
      <c r="L34" s="9"/>
      <c r="M34" s="9"/>
      <c r="N34" s="9"/>
    </row>
    <row r="35" spans="7:11" ht="14.25">
      <c r="G35" s="82"/>
      <c r="H35" s="78"/>
      <c r="I35" s="82"/>
      <c r="J35" s="82"/>
      <c r="K35" s="82"/>
    </row>
    <row r="36" spans="7:11" ht="14.25">
      <c r="G36" s="82"/>
      <c r="H36" s="78"/>
      <c r="I36" s="82"/>
      <c r="J36" s="82"/>
      <c r="K36" s="82"/>
    </row>
    <row r="37" spans="7:11" ht="14.25">
      <c r="G37" s="82"/>
      <c r="H37" s="78"/>
      <c r="I37" s="82"/>
      <c r="J37" s="82"/>
      <c r="K37" s="82"/>
    </row>
    <row r="38" spans="7:11" ht="14.25">
      <c r="G38" s="82"/>
      <c r="H38" s="78"/>
      <c r="I38" s="82"/>
      <c r="J38" s="82"/>
      <c r="K38" s="82"/>
    </row>
  </sheetData>
  <sheetProtection selectLockedCells="1" selectUnlockedCells="1"/>
  <printOptions horizontalCentered="1" verticalCentered="1"/>
  <pageMargins left="0.27569444444444446" right="0" top="0" bottom="0" header="0.5118055555555555" footer="0.511805555555555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9"/>
  </sheetPr>
  <dimension ref="A1:A1"/>
  <sheetViews>
    <sheetView zoomScalePageLayoutView="0" workbookViewId="0" topLeftCell="A1">
      <selection activeCell="G2" sqref="G2"/>
    </sheetView>
  </sheetViews>
  <sheetFormatPr defaultColWidth="10.71093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skifl</cp:lastModifiedBy>
  <dcterms:modified xsi:type="dcterms:W3CDTF">2018-12-11T18:02:08Z</dcterms:modified>
  <cp:category/>
  <cp:version/>
  <cp:contentType/>
  <cp:contentStatus/>
</cp:coreProperties>
</file>