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<sst xmlns="http://schemas.openxmlformats.org/spreadsheetml/2006/main" count="101" uniqueCount="101">
  <si>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Passo del San Gottardo / Gotthardpass</t>
  </si>
  <si>
    <t>Passo del Lucomagno / Lukmanierpass</t>
  </si>
  <si>
    <t>Passo del San Bernardino / Bernhardinpass</t>
  </si>
  <si>
    <t>Splügenpass / Passo della Spluga</t>
  </si>
  <si>
    <t>Col du Petit Saint-Bernard</t>
  </si>
  <si>
    <t>Col du Mont Cenis</t>
  </si>
  <si>
    <t>Col du Petit Mont Cenis</t>
  </si>
  <si>
    <t>Col de l'Echelle</t>
  </si>
  <si>
    <t>Le Mauvais Pas</t>
  </si>
  <si>
    <t>Col de Montgenèvre</t>
  </si>
  <si>
    <r>
      <t>Colla San Bernardo</t>
    </r>
    <r>
      <rPr>
        <i/>
        <sz val="10"/>
        <rFont val="Calibri"/>
        <family val="2"/>
      </rPr>
      <t xml:space="preserve"> (di Mendatica)</t>
    </r>
  </si>
  <si>
    <t>Colla Rinella</t>
  </si>
  <si>
    <t>Colla del Fieno</t>
  </si>
  <si>
    <t>Colla dei Boschetti</t>
  </si>
  <si>
    <t>Colle di Nava</t>
  </si>
  <si>
    <t>Colla di San Bernardo</t>
  </si>
  <si>
    <t>Passo di Prale</t>
  </si>
  <si>
    <t>Colle Caprauna</t>
  </si>
  <si>
    <t>Colle di San Bernardo</t>
  </si>
  <si>
    <t>Colle Scravaion</t>
  </si>
  <si>
    <t>Giogo di Toirano</t>
  </si>
  <si>
    <t>Colle di Melogno</t>
  </si>
  <si>
    <t>Bocchetta di Altare</t>
  </si>
  <si>
    <t>Colle di Cadibona (tunnel)</t>
  </si>
  <si>
    <t>Nufenenpass / Passo della Novena</t>
  </si>
  <si>
    <t>Simplonpass / Col du Simplon</t>
  </si>
  <si>
    <t>Col du Grand St. Bernard / Colle del Gran San Bernardo</t>
  </si>
  <si>
    <t>Col Agnel /  Colle dell'Agnello</t>
  </si>
  <si>
    <t>Col de Larche / Colle della Maddalena</t>
  </si>
  <si>
    <t>Col de la Lombarde / Colle della Lombarda</t>
  </si>
  <si>
    <t>Col de Tende Ouest /Colle di Tenda</t>
  </si>
  <si>
    <t>Col du Pillon</t>
  </si>
  <si>
    <t>Col des Mosses</t>
  </si>
  <si>
    <t>Le Creux</t>
  </si>
  <si>
    <t>Col de Belle Chaux</t>
  </si>
  <si>
    <t>Col de Villard</t>
  </si>
  <si>
    <t>Col du Chalet-à-Gobet</t>
  </si>
  <si>
    <t>Furkapass /Col de la Furka</t>
  </si>
  <si>
    <t>Grimselpass / Col du Grimsel</t>
  </si>
  <si>
    <t>Col du Sanetsch / Sanetschpass</t>
  </si>
  <si>
    <t>Col de la Pierre du Mouellé</t>
  </si>
  <si>
    <t>Col d'Ayerne</t>
  </si>
  <si>
    <t xml:space="preserve">Col de Chaude </t>
  </si>
  <si>
    <t xml:space="preserve">Col de Jaman </t>
  </si>
  <si>
    <t>Col de Rathevel</t>
  </si>
  <si>
    <t xml:space="preserve">Seuil d'Attalens </t>
  </si>
  <si>
    <t>CH-GR-1790</t>
  </si>
  <si>
    <t>CH-GR-2307</t>
  </si>
  <si>
    <t>Forcola di Livigno</t>
  </si>
  <si>
    <t>IT-SO-2291</t>
  </si>
  <si>
    <t xml:space="preserve">Passo di Fraele </t>
  </si>
  <si>
    <t>IT-SO-1952</t>
  </si>
  <si>
    <t>CH-GR-2149b</t>
  </si>
  <si>
    <t>IT-BZ-1507</t>
  </si>
  <si>
    <t>IT-BZ-1375</t>
  </si>
  <si>
    <t>SS 52</t>
  </si>
  <si>
    <t>Sella di Camporosso</t>
  </si>
  <si>
    <t>SI-1611</t>
  </si>
  <si>
    <t>SI-1277</t>
  </si>
  <si>
    <t xml:space="preserve">Postojnska Vrata </t>
  </si>
  <si>
    <t>SI-0610</t>
  </si>
  <si>
    <t xml:space="preserve"> Passo del Maloja /Malojapass</t>
  </si>
  <si>
    <t xml:space="preserve">Passo del Bernina / Berninapass </t>
  </si>
  <si>
    <t xml:space="preserve">Passo di Foscagno </t>
  </si>
  <si>
    <t>Ofenpass / Pass dal Fuorn</t>
  </si>
  <si>
    <t>Passo di Resia / Reschenpass</t>
  </si>
  <si>
    <t>Passo del Rombo / Timmelsjoch</t>
  </si>
  <si>
    <t>Passo del Brennero /Brennerpass</t>
  </si>
  <si>
    <t>Passo di Vizze / Pfitscher Joch</t>
  </si>
  <si>
    <t>Passo di Gola / Klammljoch</t>
  </si>
  <si>
    <t>Passo Stalle / Staller Sattel</t>
  </si>
  <si>
    <t>Sella di Dobbiaco / Toblacher Sattel</t>
  </si>
  <si>
    <t>Passo di Pramollo / Nassfeldpass</t>
  </si>
  <si>
    <t>Passo del Predil /  Predel</t>
  </si>
  <si>
    <t>Forcella della Lavina / Klanska škrbina</t>
  </si>
  <si>
    <t>Preval Vršič / Passo di Moistrocca</t>
  </si>
  <si>
    <t xml:space="preserve">Bohinjsko sedlo </t>
  </si>
  <si>
    <t>Passo di Monte Croce Carnico / Plöckenpass</t>
  </si>
  <si>
    <t>Passo Monte Croce Comelico /Kreuzbergpass</t>
  </si>
  <si>
    <t>Bielerhöhe</t>
  </si>
  <si>
    <t>Zeinisjoch</t>
  </si>
  <si>
    <t>Arlbergpass</t>
  </si>
  <si>
    <t>Flexenpass</t>
  </si>
  <si>
    <t>Hochtannbergpass</t>
  </si>
  <si>
    <t>Riedbergpass</t>
  </si>
  <si>
    <t>DE-BY-1420</t>
  </si>
  <si>
    <t>Julierpass</t>
  </si>
  <si>
    <t xml:space="preserve">Albulapass </t>
  </si>
  <si>
    <t xml:space="preserve">Flüelapass </t>
  </si>
  <si>
    <t>Sella Nevea</t>
  </si>
  <si>
    <t>IT-UD-1178</t>
  </si>
  <si>
    <t>1 -LPE  Mer du Nord / Adriatique                                           4 cols</t>
  </si>
  <si>
    <t>2 – LPE Méditerranée Occidentale. / Adriatique                   27 cols</t>
  </si>
  <si>
    <t>4 – LPE Mer du Nord / Mer Noire                                            9 cols  </t>
  </si>
  <si>
    <t>5 -LPE Mer Noire / Adriatique                                                 23 cols</t>
  </si>
  <si>
    <t>Le Basset</t>
  </si>
  <si>
    <t>CH-VD-0683</t>
  </si>
  <si>
    <t>Col de Gourze</t>
  </si>
  <si>
    <t>CH-VD-0799</t>
  </si>
  <si>
    <r>
      <rPr>
        <strike/>
        <sz val="11"/>
        <color indexed="17"/>
        <rFont val="Calibri"/>
        <family val="2"/>
      </rPr>
      <t>15  16</t>
    </r>
    <r>
      <rPr>
        <sz val="11"/>
        <color theme="1"/>
        <rFont val="Calibri"/>
        <family val="2"/>
      </rPr>
      <t>/ 17</t>
    </r>
  </si>
  <si>
    <r>
      <t>3 – LPE Mer du Nord / Méditerranée Occidentale.    </t>
    </r>
    <r>
      <rPr>
        <b/>
        <strike/>
        <sz val="13"/>
        <color indexed="57"/>
        <rFont val="Georgia"/>
        <family val="1"/>
      </rPr>
      <t>15 16</t>
    </r>
    <r>
      <rPr>
        <b/>
        <sz val="13"/>
        <color indexed="63"/>
        <rFont val="Georgia"/>
        <family val="1"/>
      </rPr>
      <t>  17 cols      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</si>
</sst>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30"/>
      <name val="Calibri"/>
      <family val="2"/>
    </font>
    <font>
      <b/>
      <sz val="13"/>
      <color indexed="63"/>
      <name val="Georgia"/>
      <family val="1"/>
    </font>
    <font>
      <strike/>
      <sz val="11"/>
      <color indexed="17"/>
      <name val="Calibri"/>
      <family val="2"/>
    </font>
    <font>
      <b/>
      <strike/>
      <sz val="13"/>
      <color indexed="57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FF"/>
      <name val="Calibri"/>
      <family val="2"/>
    </font>
    <font>
      <b/>
      <sz val="11"/>
      <color rgb="FF0033CC"/>
      <name val="Calibri"/>
      <family val="2"/>
    </font>
    <font>
      <sz val="11"/>
      <color rgb="FF00B050"/>
      <name val="Calibri"/>
      <family val="2"/>
    </font>
    <font>
      <b/>
      <sz val="13"/>
      <color rgb="FF2C2B2B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NumberFormat="0" applyProtection="0">
      <alignment horizontal="center" vertical="center"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 applyProtection="1">
      <alignment vertical="center" wrapText="1"/>
      <protection locked="0"/>
    </xf>
    <xf numFmtId="0" fontId="47" fillId="0" borderId="10" xfId="45" applyFont="1" applyBorder="1" applyProtection="1">
      <alignment horizontal="center" vertical="center"/>
      <protection/>
    </xf>
    <xf numFmtId="0" fontId="47" fillId="0" borderId="10" xfId="45" applyFont="1" applyBorder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vertical="center" wrapText="1"/>
      <protection locked="0"/>
    </xf>
    <xf numFmtId="0" fontId="47" fillId="0" borderId="10" xfId="45" applyFont="1" applyBorder="1" applyAlignment="1" applyProtection="1">
      <alignment horizontal="center" vertical="center"/>
      <protection/>
    </xf>
    <xf numFmtId="49" fontId="23" fillId="0" borderId="10" xfId="52" applyNumberFormat="1" applyFont="1" applyFill="1" applyBorder="1" applyAlignment="1">
      <alignment horizontal="left" vertical="center" wrapText="1"/>
      <protection/>
    </xf>
    <xf numFmtId="0" fontId="47" fillId="0" borderId="10" xfId="45" applyFont="1" applyBorder="1" applyAlignment="1" applyProtection="1">
      <alignment horizontal="center"/>
      <protection locked="0"/>
    </xf>
    <xf numFmtId="49" fontId="23" fillId="0" borderId="10" xfId="52" applyNumberFormat="1" applyFont="1" applyFill="1" applyBorder="1" applyAlignment="1">
      <alignment horizontal="left" vertical="center"/>
      <protection/>
    </xf>
    <xf numFmtId="0" fontId="47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5" fillId="0" borderId="10" xfId="45" applyFont="1" applyBorder="1" applyProtection="1">
      <alignment horizontal="center" vertical="center"/>
      <protection locked="0"/>
    </xf>
    <xf numFmtId="0" fontId="23" fillId="0" borderId="10" xfId="0" applyFont="1" applyBorder="1" applyAlignment="1">
      <alignment/>
    </xf>
    <xf numFmtId="0" fontId="48" fillId="0" borderId="10" xfId="45" applyFont="1" applyBorder="1" applyProtection="1">
      <alignment horizontal="center" vertical="center"/>
      <protection locked="0"/>
    </xf>
    <xf numFmtId="0" fontId="48" fillId="0" borderId="10" xfId="0" applyFont="1" applyBorder="1" applyAlignment="1">
      <alignment horizontal="justify"/>
    </xf>
    <xf numFmtId="0" fontId="23" fillId="0" borderId="10" xfId="0" applyFont="1" applyBorder="1" applyAlignment="1">
      <alignment wrapText="1"/>
    </xf>
    <xf numFmtId="0" fontId="48" fillId="0" borderId="10" xfId="45" applyFont="1" applyBorder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0" fontId="24" fillId="0" borderId="0" xfId="45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>
      <alignment horizontal="left" vertical="center"/>
    </xf>
    <xf numFmtId="164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1" xfId="45" applyFont="1" applyBorder="1" applyAlignment="1" applyProtection="1">
      <alignment horizontal="center" vertical="center"/>
      <protection locked="0"/>
    </xf>
    <xf numFmtId="0" fontId="25" fillId="0" borderId="12" xfId="45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24" fillId="0" borderId="10" xfId="45" applyFont="1" applyBorder="1" applyAlignment="1" applyProtection="1">
      <alignment horizontal="center" vertical="center"/>
      <protection/>
    </xf>
    <xf numFmtId="0" fontId="48" fillId="0" borderId="10" xfId="45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1" xfId="45" applyFont="1" applyBorder="1" applyAlignment="1" applyProtection="1">
      <alignment horizontal="center" vertical="center"/>
      <protection/>
    </xf>
    <xf numFmtId="0" fontId="47" fillId="0" borderId="12" xfId="45" applyFont="1" applyBorder="1" applyAlignment="1" applyProtection="1">
      <alignment horizontal="center" vertical="center"/>
      <protection/>
    </xf>
    <xf numFmtId="0" fontId="24" fillId="0" borderId="11" xfId="45" applyFont="1" applyBorder="1" applyAlignment="1" applyProtection="1">
      <alignment horizontal="center" vertical="center"/>
      <protection/>
    </xf>
    <xf numFmtId="0" fontId="24" fillId="0" borderId="12" xfId="45" applyFont="1" applyBorder="1" applyAlignment="1" applyProtection="1">
      <alignment horizontal="center" vertical="center"/>
      <protection/>
    </xf>
    <xf numFmtId="0" fontId="24" fillId="0" borderId="11" xfId="45" applyFont="1" applyBorder="1" applyAlignment="1" applyProtection="1">
      <alignment horizontal="center" vertical="center"/>
      <protection locked="0"/>
    </xf>
    <xf numFmtId="0" fontId="24" fillId="0" borderId="12" xfId="45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 applyProtection="1">
      <alignment vertical="center" wrapText="1"/>
      <protection locked="0"/>
    </xf>
    <xf numFmtId="0" fontId="47" fillId="0" borderId="0" xfId="45" applyFont="1" applyBorder="1" applyProtection="1">
      <alignment horizontal="center" vertical="center"/>
      <protection/>
    </xf>
    <xf numFmtId="0" fontId="47" fillId="0" borderId="0" xfId="45" applyFont="1" applyBorder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>
      <alignment horizontal="left" vertical="center"/>
    </xf>
    <xf numFmtId="0" fontId="24" fillId="0" borderId="0" xfId="45" applyFont="1" applyBorder="1" applyAlignment="1" applyProtection="1">
      <alignment horizontal="center" vertical="center"/>
      <protection locked="0"/>
    </xf>
    <xf numFmtId="0" fontId="49" fillId="0" borderId="10" xfId="0" applyNumberFormat="1" applyFont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0" fontId="48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cols.org/util/geo/visuGen.php?code=IT-BL-1637" TargetMode="External" /><Relationship Id="rId2" Type="http://schemas.openxmlformats.org/officeDocument/2006/relationships/hyperlink" Target="http://www.centcols.org/util/geo/visuGen.php?code=IT-BZ-1209" TargetMode="External" /><Relationship Id="rId3" Type="http://schemas.openxmlformats.org/officeDocument/2006/relationships/hyperlink" Target="http://www.centcols.org/util/geo/visuCH.php?code=CH-GR-1790" TargetMode="External" /><Relationship Id="rId4" Type="http://schemas.openxmlformats.org/officeDocument/2006/relationships/hyperlink" Target="http://www.centcols.org/util/geo/visuGen.php?code=CH-GR-2307" TargetMode="External" /><Relationship Id="rId5" Type="http://schemas.openxmlformats.org/officeDocument/2006/relationships/hyperlink" Target="http://www.centcols.org/util/geo/visuGen.php?code=IT-SO-2291" TargetMode="External" /><Relationship Id="rId6" Type="http://schemas.openxmlformats.org/officeDocument/2006/relationships/hyperlink" Target="http://www.centcols.org/util/geo/visuGen.php?code=IT-SO-1952" TargetMode="External" /><Relationship Id="rId7" Type="http://schemas.openxmlformats.org/officeDocument/2006/relationships/hyperlink" Target="http://www.centcols.org/util/geo/visuGen.php?code=CH-GR-2149b" TargetMode="External" /><Relationship Id="rId8" Type="http://schemas.openxmlformats.org/officeDocument/2006/relationships/hyperlink" Target="http://www.centcols.org/util/geo/visuGen.php?code=IT-BZ-1507" TargetMode="External" /><Relationship Id="rId9" Type="http://schemas.openxmlformats.org/officeDocument/2006/relationships/hyperlink" Target="http://www.centcols.org/util/geo/visuGen.php?code=IT-BZ-1209" TargetMode="External" /><Relationship Id="rId10" Type="http://schemas.openxmlformats.org/officeDocument/2006/relationships/hyperlink" Target="http://www.centcols.org/util/geo/visuGen.php?code=SI-1611" TargetMode="External" /><Relationship Id="rId11" Type="http://schemas.openxmlformats.org/officeDocument/2006/relationships/hyperlink" Target="http://www.centcols.org/util/geo/visuGen.php?code=SI-1277" TargetMode="External" /><Relationship Id="rId12" Type="http://schemas.openxmlformats.org/officeDocument/2006/relationships/hyperlink" Target="http://www.centcols.org/util/geo/visuGen.php?code=SI-0610" TargetMode="External" /><Relationship Id="rId13" Type="http://schemas.openxmlformats.org/officeDocument/2006/relationships/hyperlink" Target="http://www.centcols.org/util/geo/visuDE.php?code=DE-BY-1420" TargetMode="External" /><Relationship Id="rId14" Type="http://schemas.openxmlformats.org/officeDocument/2006/relationships/hyperlink" Target="http://www.centcols.org/util/geo/visuGen.php?code=IT-UD-1178" TargetMode="External" /><Relationship Id="rId15" Type="http://schemas.openxmlformats.org/officeDocument/2006/relationships/hyperlink" Target="https://www.centcols.org/util/geo/visu.php?code=CH-VD-0683" TargetMode="External" /><Relationship Id="rId16" Type="http://schemas.openxmlformats.org/officeDocument/2006/relationships/hyperlink" Target="http://www.centcols.org/util/geo/visuGen.php?code=CH-VD-0799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9.28125" style="0" customWidth="1"/>
    <col min="2" max="2" width="51.00390625" style="0" customWidth="1"/>
    <col min="3" max="4" width="13.140625" style="0" customWidth="1"/>
  </cols>
  <sheetData>
    <row r="2" spans="1:4" ht="16.5">
      <c r="A2" s="62" t="s">
        <v>91</v>
      </c>
      <c r="B2" s="62"/>
      <c r="C2" s="62"/>
      <c r="D2" s="62"/>
    </row>
    <row r="3" spans="1:4" ht="15">
      <c r="A3" s="1">
        <v>1</v>
      </c>
      <c r="B3" s="2" t="s">
        <v>0</v>
      </c>
      <c r="C3" s="40" t="str">
        <f>HYPERLINK("http://www.centcols.org/util/geo/visuGen.php?code=CH-TI-2091","CH-TI-2091")</f>
        <v>CH-TI-2091</v>
      </c>
      <c r="D3" s="41"/>
    </row>
    <row r="4" spans="1:4" ht="15">
      <c r="A4" s="1">
        <v>2</v>
      </c>
      <c r="B4" s="2" t="s">
        <v>1</v>
      </c>
      <c r="C4" s="40" t="str">
        <f>HYPERLINK("http://www.centcols.org/util/geo/visuGen.php?code=CH-GR-1915","CH-GR-1915")</f>
        <v>CH-GR-1915</v>
      </c>
      <c r="D4" s="41"/>
    </row>
    <row r="5" spans="1:4" ht="15">
      <c r="A5" s="1">
        <v>3</v>
      </c>
      <c r="B5" s="2" t="s">
        <v>2</v>
      </c>
      <c r="C5" s="40" t="str">
        <f>HYPERLINK("http://www.centcols.org/util/geo/visuGen.php?code=CH-GR-2065a","CH-GR-2065a")</f>
        <v>CH-GR-2065a</v>
      </c>
      <c r="D5" s="41"/>
    </row>
    <row r="6" spans="1:4" ht="15">
      <c r="A6" s="1">
        <v>4</v>
      </c>
      <c r="B6" s="2" t="s">
        <v>3</v>
      </c>
      <c r="C6" s="3" t="str">
        <f>HYPERLINK("http://www.centcols.org/util/geo/visuGen.php?code=CH-GR-2115b","CH-GR-2115b")</f>
        <v>CH-GR-2115b</v>
      </c>
      <c r="D6" s="4" t="str">
        <f>HYPERLINK("http://www.centcols.org/util/geo/visuGen.php?code=IT-SO-2115","IT-SO-2115")</f>
        <v>IT-SO-2115</v>
      </c>
    </row>
    <row r="7" spans="1:4" ht="15">
      <c r="A7" s="46"/>
      <c r="B7" s="47"/>
      <c r="C7" s="48"/>
      <c r="D7" s="49"/>
    </row>
    <row r="8" spans="1:4" ht="16.5">
      <c r="A8" s="62" t="s">
        <v>92</v>
      </c>
      <c r="B8" s="62"/>
      <c r="C8" s="62"/>
      <c r="D8" s="62"/>
    </row>
    <row r="9" spans="1:4" ht="15">
      <c r="A9" s="5">
        <v>1</v>
      </c>
      <c r="B9" s="6" t="s">
        <v>24</v>
      </c>
      <c r="C9" s="40" t="str">
        <f>HYPERLINK("http://www.centcols.org/util/geo/visuGen.php?code=CH-TI-2478b","CH-TI-2478b")</f>
        <v>CH-TI-2478b</v>
      </c>
      <c r="D9" s="41"/>
    </row>
    <row r="10" spans="1:4" ht="15">
      <c r="A10" s="5">
        <f>A9+1</f>
        <v>2</v>
      </c>
      <c r="B10" s="6" t="s">
        <v>25</v>
      </c>
      <c r="C10" s="40" t="str">
        <f>HYPERLINK("http://www.centcols.org/util/geo/visuGen.php?code=CH-VS-2005","CH-VS-2005")</f>
        <v>CH-VS-2005</v>
      </c>
      <c r="D10" s="41"/>
    </row>
    <row r="11" spans="1:4" ht="15">
      <c r="A11" s="5">
        <f aca="true" t="shared" si="0" ref="A11:A35">A10+1</f>
        <v>3</v>
      </c>
      <c r="B11" s="6" t="s">
        <v>26</v>
      </c>
      <c r="C11" s="7" t="str">
        <f>HYPERLINK("http://www.centcols.org/util/geo/visuGen.php?code=CH-VS-2469a","CH-VS-2469a")</f>
        <v>CH-VS-2469a</v>
      </c>
      <c r="D11" s="7" t="str">
        <f>HYPERLINK("http://www.centcols.org/util/geo/visuGen.php?code=IT-AO-2473","IT-AO-2473")</f>
        <v>IT-AO-2473</v>
      </c>
    </row>
    <row r="12" spans="1:4" ht="15">
      <c r="A12" s="5">
        <f t="shared" si="0"/>
        <v>4</v>
      </c>
      <c r="B12" s="8" t="s">
        <v>4</v>
      </c>
      <c r="C12" s="7" t="str">
        <f>HYPERLINK("http://www.centcols.org/util/geo/visuGen.php?code=FR-73-2188","FR-73-2188")</f>
        <v>FR-73-2188</v>
      </c>
      <c r="D12" s="9" t="str">
        <f>HYPERLINK("http://www.centcols.org/util/geo/visuGen.php?code=IT-AO-2188","IT-AO-2188")</f>
        <v>IT-AO-2188</v>
      </c>
    </row>
    <row r="13" spans="1:4" ht="15">
      <c r="A13" s="5">
        <f t="shared" si="0"/>
        <v>5</v>
      </c>
      <c r="B13" s="8" t="s">
        <v>5</v>
      </c>
      <c r="C13" s="38" t="str">
        <f>HYPERLINK("http://www.centcols.org/util/geo/visuGen.php?code=FR-73-2081","FR-73-2081")</f>
        <v>FR-73-2081</v>
      </c>
      <c r="D13" s="39"/>
    </row>
    <row r="14" spans="1:4" ht="15">
      <c r="A14" s="5">
        <f t="shared" si="0"/>
        <v>6</v>
      </c>
      <c r="B14" s="8" t="s">
        <v>6</v>
      </c>
      <c r="C14" s="38" t="str">
        <f>HYPERLINK("http://www.centcols.org/util/geo/visuGen.php?code=FR-73-2183b","FR-73-2183b")</f>
        <v>FR-73-2183b</v>
      </c>
      <c r="D14" s="39"/>
    </row>
    <row r="15" spans="1:4" ht="15">
      <c r="A15" s="5">
        <f t="shared" si="0"/>
        <v>7</v>
      </c>
      <c r="B15" s="8" t="s">
        <v>7</v>
      </c>
      <c r="C15" s="38" t="str">
        <f>HYPERLINK("http://www.centcols.org/util/geo/visuGen.php?code=FR-05-1762","FR-05-1762")</f>
        <v>FR-05-1762</v>
      </c>
      <c r="D15" s="39"/>
    </row>
    <row r="16" spans="1:4" ht="15">
      <c r="A16" s="5">
        <f t="shared" si="0"/>
        <v>8</v>
      </c>
      <c r="B16" s="8" t="s">
        <v>8</v>
      </c>
      <c r="C16" s="38" t="str">
        <f>HYPERLINK("http://www.centcols.org/util/geo/visuGen.php?code=FR-05-1779","FR-05-1779")</f>
        <v>FR-05-1779</v>
      </c>
      <c r="D16" s="39"/>
    </row>
    <row r="17" spans="1:4" ht="15">
      <c r="A17" s="5">
        <f t="shared" si="0"/>
        <v>9</v>
      </c>
      <c r="B17" s="10" t="s">
        <v>9</v>
      </c>
      <c r="C17" s="38" t="str">
        <f>HYPERLINK("http://www.centcols.org/util/geo/visuGen.php?code=FR-05-1850","FR-05-1850")</f>
        <v>FR-05-1850</v>
      </c>
      <c r="D17" s="39"/>
    </row>
    <row r="18" spans="1:4" ht="15">
      <c r="A18" s="5">
        <f t="shared" si="0"/>
        <v>10</v>
      </c>
      <c r="B18" s="8" t="s">
        <v>27</v>
      </c>
      <c r="C18" s="11" t="str">
        <f>HYPERLINK("http://www.centcols.org/util/geo/visuGen.php?code=FR-05-2744","FR-05-2744")</f>
        <v>FR-05-2744</v>
      </c>
      <c r="D18" s="11" t="str">
        <f>HYPERLINK("http://www.centcols.org/util/geo/visuGen.php?code=IT-CN-2748","IT-CN-2748")</f>
        <v>IT-CN-2748</v>
      </c>
    </row>
    <row r="19" spans="1:4" ht="15">
      <c r="A19" s="5">
        <f t="shared" si="0"/>
        <v>11</v>
      </c>
      <c r="B19" s="8" t="s">
        <v>28</v>
      </c>
      <c r="C19" s="11" t="str">
        <f>HYPERLINK("http://www.centcols.org/util/geo/visuGen.php?code=FR-04-1991","FR-04-1991")</f>
        <v>FR-04-1991</v>
      </c>
      <c r="D19" s="11" t="str">
        <f>HYPERLINK("http://www.centcols.org/util/geo/visuGen.php?code=IT-CN-1996","IT-CN-1996")</f>
        <v>IT-CN-1996</v>
      </c>
    </row>
    <row r="20" spans="1:4" ht="15">
      <c r="A20" s="5">
        <f t="shared" si="0"/>
        <v>12</v>
      </c>
      <c r="B20" s="8" t="s">
        <v>29</v>
      </c>
      <c r="C20" s="11" t="str">
        <f>HYPERLINK("http://www.centcols.org/util/geo/visuGen.php?code=FR-06-2350a","FR-06-2350a")</f>
        <v>FR-06-2350a</v>
      </c>
      <c r="D20" s="11" t="str">
        <f>HYPERLINK("http://www.centcols.org/util/geo/visuGen.php?code=IT-CN-2351","IT-CN-2351")</f>
        <v>IT-CN-2351</v>
      </c>
    </row>
    <row r="21" spans="1:4" ht="15">
      <c r="A21" s="5">
        <f t="shared" si="0"/>
        <v>13</v>
      </c>
      <c r="B21" s="8" t="s">
        <v>30</v>
      </c>
      <c r="C21" s="11" t="str">
        <f>HYPERLINK("http://www.centcols.org/util/geo/visuGen.php?code=FR-06-1871","FR-06-1871")</f>
        <v>FR-06-1871</v>
      </c>
      <c r="D21" s="11" t="str">
        <f>HYPERLINK("http://www.centcols.org/util/geo/visuGen.php?code=IT-CN-1871","IT-CN-1871")</f>
        <v>IT-CN-1871</v>
      </c>
    </row>
    <row r="22" spans="1:4" ht="15">
      <c r="A22" s="5">
        <f t="shared" si="0"/>
        <v>14</v>
      </c>
      <c r="B22" s="12" t="s">
        <v>10</v>
      </c>
      <c r="C22" s="38" t="str">
        <f>HYPERLINK("http://www.centcols.org/util/geo/visuGen.php?code=IT-IM-1263","IT-IM-1263")</f>
        <v>IT-IM-1263</v>
      </c>
      <c r="D22" s="39"/>
    </row>
    <row r="23" spans="1:4" ht="15">
      <c r="A23" s="5">
        <f t="shared" si="0"/>
        <v>15</v>
      </c>
      <c r="B23" s="12" t="s">
        <v>11</v>
      </c>
      <c r="C23" s="38" t="str">
        <f>HYPERLINK("http://www.centcols.org/util/geo/visuGen.php?code=IT-IM-1281","IT-IM-1281")</f>
        <v>IT-IM-1281</v>
      </c>
      <c r="D23" s="39"/>
    </row>
    <row r="24" spans="1:4" ht="15">
      <c r="A24" s="5">
        <f t="shared" si="0"/>
        <v>16</v>
      </c>
      <c r="B24" s="12" t="s">
        <v>12</v>
      </c>
      <c r="C24" s="38" t="str">
        <f>HYPERLINK("http://www.centcols.org/util/geo/visuGen.php?code=IT-IM-1242","IT-IM-1242")</f>
        <v>IT-IM-1242</v>
      </c>
      <c r="D24" s="39"/>
    </row>
    <row r="25" spans="1:4" ht="15">
      <c r="A25" s="5">
        <f t="shared" si="0"/>
        <v>17</v>
      </c>
      <c r="B25" s="12" t="s">
        <v>13</v>
      </c>
      <c r="C25" s="38" t="str">
        <f>HYPERLINK("http://www.centcols.org/util/geo/visuGen.php?code=IT-IM-1229","IT-IM-1229")</f>
        <v>IT-IM-1229</v>
      </c>
      <c r="D25" s="39"/>
    </row>
    <row r="26" spans="1:4" ht="15">
      <c r="A26" s="5">
        <f t="shared" si="0"/>
        <v>18</v>
      </c>
      <c r="B26" s="12" t="s">
        <v>14</v>
      </c>
      <c r="C26" s="38" t="str">
        <f>HYPERLINK("http://www.centcols.org/util/geo/visuGen.php?code=IT-IM-0941","IT-IM-0941")</f>
        <v>IT-IM-0941</v>
      </c>
      <c r="D26" s="39"/>
    </row>
    <row r="27" spans="1:4" ht="15">
      <c r="A27" s="5">
        <f t="shared" si="0"/>
        <v>19</v>
      </c>
      <c r="B27" s="12" t="s">
        <v>15</v>
      </c>
      <c r="C27" s="38" t="str">
        <f>HYPERLINK("http://www.centcols.org/util/geo/visuGen.php?code=IT-IM-1052","IT-IM-1052")</f>
        <v>IT-IM-1052</v>
      </c>
      <c r="D27" s="39"/>
    </row>
    <row r="28" spans="1:4" ht="15">
      <c r="A28" s="5">
        <f t="shared" si="0"/>
        <v>20</v>
      </c>
      <c r="B28" s="12" t="s">
        <v>16</v>
      </c>
      <c r="C28" s="38" t="str">
        <f>HYPERLINK("http://www.centcols.org/util/geo/visuGen.php?code=IT-CN-1269b","IT-CN-1269b")</f>
        <v>IT-CN-1269b</v>
      </c>
      <c r="D28" s="39"/>
    </row>
    <row r="29" spans="1:4" ht="15">
      <c r="A29" s="5">
        <f t="shared" si="0"/>
        <v>21</v>
      </c>
      <c r="B29" s="12" t="s">
        <v>17</v>
      </c>
      <c r="C29" s="38" t="str">
        <f>HYPERLINK("http://www.centcols.org/util/geo/visuGen.php?code=IT-CN-1376","IT-CN-1376")</f>
        <v>IT-CN-1376</v>
      </c>
      <c r="D29" s="39"/>
    </row>
    <row r="30" spans="1:4" ht="15">
      <c r="A30" s="5">
        <f t="shared" si="0"/>
        <v>22</v>
      </c>
      <c r="B30" s="12" t="s">
        <v>18</v>
      </c>
      <c r="C30" s="38" t="str">
        <f>HYPERLINK("http://www.centcols.org/util/geo/visuGen.php?code=IT-CN-0957","IT-CN-0957")</f>
        <v>IT-CN-0957</v>
      </c>
      <c r="D30" s="39"/>
    </row>
    <row r="31" spans="1:4" ht="15">
      <c r="A31" s="5">
        <f t="shared" si="0"/>
        <v>23</v>
      </c>
      <c r="B31" s="12" t="s">
        <v>19</v>
      </c>
      <c r="C31" s="38" t="str">
        <f>HYPERLINK("http://www.centcols.org/util/geo/visuGen.php?code=IT-SV-0820","IT-SV-0820")</f>
        <v>IT-SV-0820</v>
      </c>
      <c r="D31" s="39"/>
    </row>
    <row r="32" spans="1:4" ht="15">
      <c r="A32" s="5">
        <f t="shared" si="0"/>
        <v>24</v>
      </c>
      <c r="B32" s="12" t="s">
        <v>20</v>
      </c>
      <c r="C32" s="38" t="str">
        <f>HYPERLINK("http://www.centcols.org/util/geo/visuGen.php?code=IT-SV-0807","IT-SV-0807")</f>
        <v>IT-SV-0807</v>
      </c>
      <c r="D32" s="39"/>
    </row>
    <row r="33" spans="1:4" ht="15">
      <c r="A33" s="5">
        <f t="shared" si="0"/>
        <v>25</v>
      </c>
      <c r="B33" s="12" t="s">
        <v>21</v>
      </c>
      <c r="C33" s="38" t="str">
        <f>HYPERLINK("http://www.centcols.org/util/geo/visuGen.php?code=IT-SV-1028","IT-SV-1028")</f>
        <v>IT-SV-1028</v>
      </c>
      <c r="D33" s="39"/>
    </row>
    <row r="34" spans="1:4" ht="15">
      <c r="A34" s="5">
        <f t="shared" si="0"/>
        <v>26</v>
      </c>
      <c r="B34" s="12" t="s">
        <v>22</v>
      </c>
      <c r="C34" s="38" t="str">
        <f>HYPERLINK("http://www.centcols.org/util/geo/visuGen.php?code=IT-SV-0440","IT-SV-0440")</f>
        <v>IT-SV-0440</v>
      </c>
      <c r="D34" s="39"/>
    </row>
    <row r="35" spans="1:4" ht="15">
      <c r="A35" s="5">
        <f t="shared" si="0"/>
        <v>27</v>
      </c>
      <c r="B35" s="12" t="s">
        <v>23</v>
      </c>
      <c r="C35" s="38" t="str">
        <f>HYPERLINK("http://www.centcols.org/util/geo/visuGen.php?code=IT-SV-0435","IT-SV-0435")</f>
        <v>IT-SV-0435</v>
      </c>
      <c r="D35" s="39"/>
    </row>
    <row r="36" spans="1:4" ht="15">
      <c r="A36" s="50"/>
      <c r="B36" s="51"/>
      <c r="C36" s="52"/>
      <c r="D36" s="52"/>
    </row>
    <row r="37" spans="1:4" ht="16.5">
      <c r="A37" s="62" t="s">
        <v>100</v>
      </c>
      <c r="B37" s="62"/>
      <c r="C37" s="62"/>
      <c r="D37" s="62"/>
    </row>
    <row r="38" spans="1:4" ht="15">
      <c r="A38" s="13">
        <v>1</v>
      </c>
      <c r="B38" s="18" t="s">
        <v>37</v>
      </c>
      <c r="C38" s="36" t="str">
        <f>HYPERLINK("http://www.centcols.org/util/geo/visuGen.php?code=CH-UR-2429c","CH-UR-2429c")</f>
        <v>CH-UR-2429c</v>
      </c>
      <c r="D38" s="36"/>
    </row>
    <row r="39" spans="1:4" ht="15">
      <c r="A39" s="15">
        <f>A38+1</f>
        <v>2</v>
      </c>
      <c r="B39" s="17" t="s">
        <v>38</v>
      </c>
      <c r="C39" s="36" t="str">
        <f>HYPERLINK("http://www.centcols.org/util/geo/visuGen.php?code=CH-BE-2165b","CH-BE-2165b")</f>
        <v>CH-BE-2165b</v>
      </c>
      <c r="D39" s="36"/>
    </row>
    <row r="40" spans="1:4" ht="15">
      <c r="A40" s="15">
        <f aca="true" t="shared" si="1" ref="A40:A50">A39+1</f>
        <v>3</v>
      </c>
      <c r="B40" s="17" t="s">
        <v>39</v>
      </c>
      <c r="C40" s="36" t="str">
        <f>HYPERLINK("http://www.centcols.org/util/geo/visuGen.php?code=CH-VS-2252","CH-VS-2252")</f>
        <v>CH-VS-2252</v>
      </c>
      <c r="D40" s="36"/>
    </row>
    <row r="41" spans="1:4" ht="15">
      <c r="A41" s="15">
        <f t="shared" si="1"/>
        <v>4</v>
      </c>
      <c r="B41" s="14" t="s">
        <v>31</v>
      </c>
      <c r="C41" s="36" t="str">
        <f>HYPERLINK("http://www.centcols.org/util/geo/visuGen.php?code=CH-VD-1546a","CH-VD-1546a")</f>
        <v>CH-VD-1546a</v>
      </c>
      <c r="D41" s="36"/>
    </row>
    <row r="42" spans="1:4" ht="15">
      <c r="A42" s="15">
        <f t="shared" si="1"/>
        <v>5</v>
      </c>
      <c r="B42" s="16" t="s">
        <v>32</v>
      </c>
      <c r="C42" s="36" t="str">
        <f>HYPERLINK("http://www.centcols.org/util/geo/visuGen.php?code=CH-VD-1445","CH-VD-1445")</f>
        <v>CH-VD-1445</v>
      </c>
      <c r="D42" s="36"/>
    </row>
    <row r="43" spans="1:4" ht="15">
      <c r="A43" s="15">
        <f t="shared" si="1"/>
        <v>6</v>
      </c>
      <c r="B43" s="17" t="s">
        <v>40</v>
      </c>
      <c r="C43" s="36" t="str">
        <f>HYPERLINK("http://www.centcols.org/util/geo/visuGen.php?code=CH-VD-1661","CH-VD-1661")</f>
        <v>CH-VD-1661</v>
      </c>
      <c r="D43" s="36"/>
    </row>
    <row r="44" spans="1:4" ht="15">
      <c r="A44" s="15">
        <f t="shared" si="1"/>
        <v>7</v>
      </c>
      <c r="B44" s="17" t="s">
        <v>41</v>
      </c>
      <c r="C44" s="36" t="str">
        <f>HYPERLINK("http://www.centcols.org/util/geo/visuGen.php?code=CH-VD-1465","CH-VD-1465")</f>
        <v>CH-VD-1465</v>
      </c>
      <c r="D44" s="36"/>
    </row>
    <row r="45" spans="1:4" ht="15">
      <c r="A45" s="15">
        <f t="shared" si="1"/>
        <v>8</v>
      </c>
      <c r="B45" s="18" t="s">
        <v>42</v>
      </c>
      <c r="C45" s="36" t="str">
        <f>HYPERLINK("http://www.centcols.org/util/geo/visuGen.php?code=CH-VD-1621","CH-VD-1621")</f>
        <v>CH-VD-1621</v>
      </c>
      <c r="D45" s="36"/>
    </row>
    <row r="46" spans="1:4" ht="15">
      <c r="A46" s="15">
        <f t="shared" si="1"/>
        <v>9</v>
      </c>
      <c r="B46" s="17" t="s">
        <v>43</v>
      </c>
      <c r="C46" s="36" t="str">
        <f>HYPERLINK("http://www.centcols.org/util/geo/visuGen.php?code=CH-VD-1512","CH-VD-1512")</f>
        <v>CH-VD-1512</v>
      </c>
      <c r="D46" s="36"/>
    </row>
    <row r="47" spans="1:4" ht="15">
      <c r="A47" s="15">
        <f t="shared" si="1"/>
        <v>10</v>
      </c>
      <c r="B47" s="16" t="s">
        <v>33</v>
      </c>
      <c r="C47" s="36" t="str">
        <f>HYPERLINK("http://www.centcols.org/util/geo/visuGen.php?code=CH-FR-1490","CH-FR-1490")</f>
        <v>CH-FR-1490</v>
      </c>
      <c r="D47" s="36"/>
    </row>
    <row r="48" spans="1:4" ht="15">
      <c r="A48" s="15">
        <f t="shared" si="1"/>
        <v>11</v>
      </c>
      <c r="B48" s="14" t="s">
        <v>34</v>
      </c>
      <c r="C48" s="36" t="str">
        <f>HYPERLINK("http://www.centcols.org/util/geo/visuGen.php?code=CH-FR-1510a","CH-FR-1510a")</f>
        <v>CH-FR-1510a</v>
      </c>
      <c r="D48" s="36"/>
    </row>
    <row r="49" spans="1:4" ht="15">
      <c r="A49" s="15">
        <f t="shared" si="1"/>
        <v>12</v>
      </c>
      <c r="B49" s="17" t="s">
        <v>35</v>
      </c>
      <c r="C49" s="36" t="str">
        <f>HYPERLINK("http://www.centcols.org/util/geo/visuGen.php?code=CH-FR-1459b","CH-FR-1459b")</f>
        <v>CH-FR-1459b</v>
      </c>
      <c r="D49" s="36"/>
    </row>
    <row r="50" spans="1:4" ht="15">
      <c r="A50" s="15">
        <f t="shared" si="1"/>
        <v>13</v>
      </c>
      <c r="B50" s="17" t="s">
        <v>44</v>
      </c>
      <c r="C50" s="36" t="str">
        <f>HYPERLINK("http://www.centcols.org/util/geo/visuGen.php?code=CH-FR-1233","CH-FR-1233")</f>
        <v>CH-FR-1233</v>
      </c>
      <c r="D50" s="36"/>
    </row>
    <row r="51" spans="1:4" ht="15">
      <c r="A51" s="15">
        <v>14</v>
      </c>
      <c r="B51" s="17" t="s">
        <v>45</v>
      </c>
      <c r="C51" s="36" t="str">
        <f>HYPERLINK("http://www.centcols.org/util/geo/visuGen.php?code=CH-VD-0753","CH-VD-0753")</f>
        <v>CH-VD-0753</v>
      </c>
      <c r="D51" s="36"/>
    </row>
    <row r="52" spans="1:4" ht="15">
      <c r="A52" s="56">
        <v>15</v>
      </c>
      <c r="B52" s="57" t="s">
        <v>95</v>
      </c>
      <c r="C52" s="36" t="s">
        <v>96</v>
      </c>
      <c r="D52" s="36"/>
    </row>
    <row r="53" spans="1:4" ht="15">
      <c r="A53" s="56">
        <v>16</v>
      </c>
      <c r="B53" s="58" t="s">
        <v>97</v>
      </c>
      <c r="C53" s="36" t="s">
        <v>98</v>
      </c>
      <c r="D53" s="36"/>
    </row>
    <row r="54" spans="1:4" ht="15">
      <c r="A54" s="59" t="s">
        <v>99</v>
      </c>
      <c r="B54" s="16" t="s">
        <v>36</v>
      </c>
      <c r="C54" s="36" t="str">
        <f>HYPERLINK("http://www.centcols.org/util/geo/visuGen.php?code=CH-VD-0872","CH-VD-0872")</f>
        <v>CH-VD-0872</v>
      </c>
      <c r="D54" s="36"/>
    </row>
    <row r="55" spans="1:4" ht="15">
      <c r="A55" s="26"/>
      <c r="B55" s="27"/>
      <c r="C55" s="28"/>
      <c r="D55" s="28"/>
    </row>
    <row r="56" spans="1:4" ht="16.5">
      <c r="A56" s="62" t="s">
        <v>93</v>
      </c>
      <c r="B56" s="62"/>
      <c r="C56" s="62"/>
      <c r="D56" s="62"/>
    </row>
    <row r="57" spans="1:4" ht="15">
      <c r="A57" s="13">
        <v>1</v>
      </c>
      <c r="B57" s="17" t="s">
        <v>86</v>
      </c>
      <c r="C57" s="42" t="str">
        <f>HYPERLINK("http://www.centcols.org/util/geo/visuGen.php?code=CH-GR-2284","CH-GR-2284")</f>
        <v>CH-GR-2284</v>
      </c>
      <c r="D57" s="43"/>
    </row>
    <row r="58" spans="1:4" ht="15">
      <c r="A58" s="13">
        <v>2</v>
      </c>
      <c r="B58" s="18" t="s">
        <v>87</v>
      </c>
      <c r="C58" s="42" t="str">
        <f>HYPERLINK("http://www.centcols.org/util/geo/visuGen.php?code=CH-GR-2312","CH-GR-2312")</f>
        <v>CH-GR-2312</v>
      </c>
      <c r="D58" s="43"/>
    </row>
    <row r="59" spans="1:4" ht="15">
      <c r="A59" s="13">
        <v>3</v>
      </c>
      <c r="B59" s="17" t="s">
        <v>88</v>
      </c>
      <c r="C59" s="42" t="str">
        <f>HYPERLINK("http://www.centcols.org/util/geo/visuGen.php?code=CH-GR-2383a","CH-GR-2383a")</f>
        <v>CH-GR-2383a</v>
      </c>
      <c r="D59" s="43"/>
    </row>
    <row r="60" spans="1:4" ht="15">
      <c r="A60" s="13">
        <v>4</v>
      </c>
      <c r="B60" s="16" t="s">
        <v>79</v>
      </c>
      <c r="C60" s="44" t="str">
        <f>HYPERLINK("http://www.centcols.org/util/geo/visuGen.php?code=AT-7-2037a","AT-7-2037a")</f>
        <v>AT-7-2037a</v>
      </c>
      <c r="D60" s="45"/>
    </row>
    <row r="61" spans="1:4" ht="15">
      <c r="A61" s="13">
        <v>5</v>
      </c>
      <c r="B61" s="16" t="s">
        <v>80</v>
      </c>
      <c r="C61" s="44" t="str">
        <f>HYPERLINK("http://www.centcols.org/util/geo/visuGen.php?code=AT-7-1842","AT-7-1842")</f>
        <v>AT-7-1842</v>
      </c>
      <c r="D61" s="45"/>
    </row>
    <row r="62" spans="1:4" ht="15">
      <c r="A62" s="13">
        <v>6</v>
      </c>
      <c r="B62" s="16" t="s">
        <v>81</v>
      </c>
      <c r="C62" s="44" t="str">
        <f>HYPERLINK("http://www.centcols.org/util/geo/visuGen.php?code=AT-7-1793","AT-7-1793")</f>
        <v>AT-7-1793</v>
      </c>
      <c r="D62" s="45"/>
    </row>
    <row r="63" spans="1:4" ht="15">
      <c r="A63" s="13">
        <v>7</v>
      </c>
      <c r="B63" s="16" t="s">
        <v>82</v>
      </c>
      <c r="C63" s="44" t="str">
        <f>HYPERLINK("http://www.centcols.org/util/geo/visuGen.php?code=AT-8-1773","AT-8-1773")</f>
        <v>AT-8-1773</v>
      </c>
      <c r="D63" s="45"/>
    </row>
    <row r="64" spans="1:4" ht="15">
      <c r="A64" s="13">
        <v>8</v>
      </c>
      <c r="B64" s="16" t="s">
        <v>83</v>
      </c>
      <c r="C64" s="44" t="str">
        <f>HYPERLINK("http://www.centcols.org/util/geo/visuGen.php?code=AT-8-1676","AT-8-1676")</f>
        <v>AT-8-1676</v>
      </c>
      <c r="D64" s="45"/>
    </row>
    <row r="65" spans="1:4" ht="15">
      <c r="A65" s="13">
        <v>9</v>
      </c>
      <c r="B65" s="29" t="s">
        <v>84</v>
      </c>
      <c r="C65" s="44" t="s">
        <v>85</v>
      </c>
      <c r="D65" s="45"/>
    </row>
    <row r="66" spans="1:4" ht="15">
      <c r="A66" s="53"/>
      <c r="B66" s="54"/>
      <c r="C66" s="55"/>
      <c r="D66" s="55"/>
    </row>
    <row r="67" spans="1:4" ht="16.5">
      <c r="A67" s="62" t="s">
        <v>94</v>
      </c>
      <c r="B67" s="62"/>
      <c r="C67" s="62"/>
      <c r="D67" s="62"/>
    </row>
    <row r="68" spans="1:4" ht="15">
      <c r="A68" s="63">
        <v>1</v>
      </c>
      <c r="B68" s="60" t="s">
        <v>61</v>
      </c>
      <c r="C68" s="61" t="s">
        <v>46</v>
      </c>
      <c r="D68" s="61"/>
    </row>
    <row r="69" spans="1:4" ht="15">
      <c r="A69" s="63">
        <v>2</v>
      </c>
      <c r="B69" s="2" t="s">
        <v>62</v>
      </c>
      <c r="C69" s="34" t="s">
        <v>47</v>
      </c>
      <c r="D69" s="34"/>
    </row>
    <row r="70" spans="1:4" ht="15">
      <c r="A70" s="63">
        <v>3</v>
      </c>
      <c r="B70" s="2" t="s">
        <v>48</v>
      </c>
      <c r="C70" s="20" t="str">
        <f>HYPERLINK("http://www.centcols.org/util/geo/visuGen.php?code=IT-SO-2315","IT-SO-2315")</f>
        <v>IT-SO-2315</v>
      </c>
      <c r="D70" s="20" t="str">
        <f>HYPERLINK("http://www.centcols.org/util/geo/visuGen.php?code=CH-GR-2315c","CH-GR-2315c")</f>
        <v>CH-GR-2315c</v>
      </c>
    </row>
    <row r="71" spans="1:4" ht="15">
      <c r="A71" s="63">
        <v>4</v>
      </c>
      <c r="B71" s="2" t="s">
        <v>63</v>
      </c>
      <c r="C71" s="35" t="s">
        <v>49</v>
      </c>
      <c r="D71" s="35"/>
    </row>
    <row r="72" spans="1:4" ht="15">
      <c r="A72" s="63">
        <v>5</v>
      </c>
      <c r="B72" s="21" t="s">
        <v>50</v>
      </c>
      <c r="C72" s="35" t="s">
        <v>51</v>
      </c>
      <c r="D72" s="35"/>
    </row>
    <row r="73" spans="1:4" ht="15">
      <c r="A73" s="63">
        <v>6</v>
      </c>
      <c r="B73" s="2" t="s">
        <v>64</v>
      </c>
      <c r="C73" s="35" t="s">
        <v>52</v>
      </c>
      <c r="D73" s="35"/>
    </row>
    <row r="74" spans="1:4" ht="15">
      <c r="A74" s="63">
        <v>7</v>
      </c>
      <c r="B74" s="19" t="s">
        <v>65</v>
      </c>
      <c r="C74" s="35" t="s">
        <v>53</v>
      </c>
      <c r="D74" s="35"/>
    </row>
    <row r="75" spans="1:4" ht="15">
      <c r="A75" s="63">
        <v>8</v>
      </c>
      <c r="B75" s="19" t="s">
        <v>66</v>
      </c>
      <c r="C75" s="22" t="str">
        <f>HYPERLINK("http://www.centcols.org/util/geo/visuGen.php?code=AT-7-2474","AT-7-2474")</f>
        <v>AT-7-2474</v>
      </c>
      <c r="D75" s="22" t="str">
        <f>HYPERLINK("http://www.centcols.org/util/geo/visuGen.php?code=IT-BZ-2491","IT-BZ-2491")</f>
        <v>IT-BZ-2491</v>
      </c>
    </row>
    <row r="76" spans="1:4" ht="15">
      <c r="A76" s="63">
        <v>9</v>
      </c>
      <c r="B76" s="19" t="s">
        <v>67</v>
      </c>
      <c r="C76" s="22" t="str">
        <f>HYPERLINK("http://www.centcols.org/util/geo/visuGen.php?code=AT-7-1370","AT-7-1370")</f>
        <v>AT-7-1370</v>
      </c>
      <c r="D76" s="23" t="s">
        <v>54</v>
      </c>
    </row>
    <row r="77" spans="1:4" ht="15">
      <c r="A77" s="63">
        <v>10</v>
      </c>
      <c r="B77" s="19" t="s">
        <v>68</v>
      </c>
      <c r="C77" s="22" t="str">
        <f>HYPERLINK("http://www.centcols.org/util/geo/visuGen.php?code=AT-7-2246","AT-7-2246")</f>
        <v>AT-7-2246</v>
      </c>
      <c r="D77" s="22" t="str">
        <f>HYPERLINK("http://www.centcols.org/util/geo/visuGen.php?code=IT-BZ-2251","IT-BZ-2251")</f>
        <v>IT-BZ-2251</v>
      </c>
    </row>
    <row r="78" spans="1:4" ht="15">
      <c r="A78" s="63">
        <v>11</v>
      </c>
      <c r="B78" s="19" t="s">
        <v>69</v>
      </c>
      <c r="C78" s="22" t="str">
        <f>HYPERLINK("http://www.centcols.org/util/geo/visuGen.php?code=AT-7-2288","AT-7-2288")</f>
        <v>AT-7-2288</v>
      </c>
      <c r="D78" s="22" t="str">
        <f>HYPERLINK("http://www.centcols.org/util/geo/visuGen.php?code=IT-BZ-2288","IT-BZ-2288")</f>
        <v>IT-BZ-2288</v>
      </c>
    </row>
    <row r="79" spans="1:4" ht="15">
      <c r="A79" s="63">
        <v>12</v>
      </c>
      <c r="B79" s="19" t="s">
        <v>70</v>
      </c>
      <c r="C79" s="22" t="str">
        <f>HYPERLINK("http://www.centcols.org/util/geo/visuGen.php?code=AT-7-2052","AT-7-2052")</f>
        <v>AT-7-2052</v>
      </c>
      <c r="D79" s="22" t="str">
        <f>HYPERLINK("http://www.centcols.org/util/geo/visuGen.php?code=IT-BZ-2052","IT-BZ-2052")</f>
        <v>IT-BZ-2052</v>
      </c>
    </row>
    <row r="80" spans="1:4" ht="15">
      <c r="A80" s="63">
        <v>13</v>
      </c>
      <c r="B80" s="19" t="s">
        <v>71</v>
      </c>
      <c r="C80" s="37" t="str">
        <f>HYPERLINK("http://www.centcols.org/util/geo/visuGen.php?code=IT-BZ-1209","IT-BZ-1209")</f>
        <v>IT-BZ-1209</v>
      </c>
      <c r="D80" s="37"/>
    </row>
    <row r="81" spans="1:4" ht="15">
      <c r="A81" s="63">
        <v>14</v>
      </c>
      <c r="B81" s="19" t="s">
        <v>78</v>
      </c>
      <c r="C81" s="37" t="s">
        <v>55</v>
      </c>
      <c r="D81" s="37"/>
    </row>
    <row r="82" spans="1:4" ht="15">
      <c r="A82" s="63">
        <v>15</v>
      </c>
      <c r="B82" s="19" t="s">
        <v>77</v>
      </c>
      <c r="C82" s="22" t="str">
        <f>HYPERLINK("http://www.centcols.org/util/geo/visuGen.php?code=AT-2-1357b","AT-2-1357b")</f>
        <v>AT-2-1357b</v>
      </c>
      <c r="D82" s="22" t="str">
        <f>HYPERLINK("http://www.centcols.org/util/geo/visuGen.php?code=IT-UD-1360","IT-UD-1360")</f>
        <v>IT-UD-1360</v>
      </c>
    </row>
    <row r="83" spans="1:4" ht="15">
      <c r="A83" s="63">
        <v>16</v>
      </c>
      <c r="B83" s="19" t="s">
        <v>72</v>
      </c>
      <c r="C83" s="22" t="str">
        <f>HYPERLINK("http://www.centcols.org/util/geo/visuGen.php?code=AT-2-1530","AT-2-1530")</f>
        <v>AT-2-1530</v>
      </c>
      <c r="D83" s="22" t="str">
        <f>HYPERLINK("http://www.centcols.org/util/geo/visuGen.php?code=IT-UD-1531","IT-UD-1531")</f>
        <v>IT-UD-1531</v>
      </c>
    </row>
    <row r="84" spans="1:4" ht="15">
      <c r="A84" s="63">
        <v>17</v>
      </c>
      <c r="B84" s="21" t="s">
        <v>56</v>
      </c>
      <c r="C84" s="37" t="str">
        <f>HYPERLINK("http://www.centcols.org/util/geo/visuGen.php?code=IT-UD-0814","IT-UD-0814")</f>
        <v>IT-UD-0814</v>
      </c>
      <c r="D84" s="37"/>
    </row>
    <row r="85" spans="1:12" s="31" customFormat="1" ht="15">
      <c r="A85" s="63">
        <f>A84+1</f>
        <v>18</v>
      </c>
      <c r="B85" s="21" t="s">
        <v>89</v>
      </c>
      <c r="C85" s="32" t="s">
        <v>90</v>
      </c>
      <c r="D85" s="33"/>
      <c r="E85"/>
      <c r="F85"/>
      <c r="G85"/>
      <c r="H85"/>
      <c r="I85"/>
      <c r="J85"/>
      <c r="K85"/>
      <c r="L85" s="30"/>
    </row>
    <row r="86" spans="1:4" ht="15">
      <c r="A86" s="63">
        <v>19</v>
      </c>
      <c r="B86" s="24" t="s">
        <v>73</v>
      </c>
      <c r="C86" s="22" t="str">
        <f>HYPERLINK("http://www.centcols.org/util/geo/visuGen.php?code=IT-UD-1156","IT-UD-1156")</f>
        <v>IT-UD-1156</v>
      </c>
      <c r="D86" s="25" t="str">
        <f>HYPERLINK("http://www.centcols.org/util/geo/visuGen.php?code=SI-1156","SI-1156")</f>
        <v>SI-1156</v>
      </c>
    </row>
    <row r="87" spans="1:4" ht="15">
      <c r="A87" s="63">
        <v>20</v>
      </c>
      <c r="B87" s="19" t="s">
        <v>74</v>
      </c>
      <c r="C87" s="22" t="str">
        <f>HYPERLINK("http://www.centcols.org/util/geo/visuGen.php?code=IT-UD-2068","IT-UD-2068")</f>
        <v>IT-UD-2068</v>
      </c>
      <c r="D87" s="25" t="str">
        <f>HYPERLINK("http://www.centcols.org/util/geo/visuGen.php?code=SI-2055","SI-2055")</f>
        <v>SI-2055</v>
      </c>
    </row>
    <row r="88" spans="1:4" ht="15">
      <c r="A88" s="63">
        <v>21</v>
      </c>
      <c r="B88" s="19" t="s">
        <v>75</v>
      </c>
      <c r="C88" s="34" t="s">
        <v>57</v>
      </c>
      <c r="D88" s="34"/>
    </row>
    <row r="89" spans="1:4" ht="15">
      <c r="A89" s="63">
        <v>22</v>
      </c>
      <c r="B89" s="19" t="s">
        <v>76</v>
      </c>
      <c r="C89" s="34" t="s">
        <v>58</v>
      </c>
      <c r="D89" s="34"/>
    </row>
    <row r="90" spans="1:4" ht="15">
      <c r="A90" s="63">
        <v>23</v>
      </c>
      <c r="B90" s="21" t="s">
        <v>59</v>
      </c>
      <c r="C90" s="34" t="s">
        <v>60</v>
      </c>
      <c r="D90" s="34"/>
    </row>
  </sheetData>
  <sheetProtection/>
  <mergeCells count="68">
    <mergeCell ref="A37:D37"/>
    <mergeCell ref="A8:D8"/>
    <mergeCell ref="A2:D2"/>
    <mergeCell ref="C64:D64"/>
    <mergeCell ref="C65:D65"/>
    <mergeCell ref="C52:D52"/>
    <mergeCell ref="C53:D53"/>
    <mergeCell ref="A67:D67"/>
    <mergeCell ref="A56:D56"/>
    <mergeCell ref="C9:D9"/>
    <mergeCell ref="C10:D10"/>
    <mergeCell ref="C13:D13"/>
    <mergeCell ref="C57:D57"/>
    <mergeCell ref="C58:D58"/>
    <mergeCell ref="C59:D59"/>
    <mergeCell ref="C14:D14"/>
    <mergeCell ref="C15:D15"/>
    <mergeCell ref="C16:D16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9:D49"/>
    <mergeCell ref="C3:D3"/>
    <mergeCell ref="C4:D4"/>
    <mergeCell ref="C5:D5"/>
    <mergeCell ref="C38:D38"/>
    <mergeCell ref="C39:D39"/>
    <mergeCell ref="C40:D40"/>
    <mergeCell ref="C41:D41"/>
    <mergeCell ref="C44:D44"/>
    <mergeCell ref="C42:D42"/>
    <mergeCell ref="C74:D74"/>
    <mergeCell ref="C80:D80"/>
    <mergeCell ref="C50:D50"/>
    <mergeCell ref="C51:D51"/>
    <mergeCell ref="C54:D54"/>
    <mergeCell ref="C43:D43"/>
    <mergeCell ref="C45:D45"/>
    <mergeCell ref="C46:D46"/>
    <mergeCell ref="C47:D47"/>
    <mergeCell ref="C48:D48"/>
    <mergeCell ref="C81:D81"/>
    <mergeCell ref="C84:D84"/>
    <mergeCell ref="C88:D88"/>
    <mergeCell ref="C89:D89"/>
    <mergeCell ref="C60:D60"/>
    <mergeCell ref="C61:D61"/>
    <mergeCell ref="C62:D62"/>
    <mergeCell ref="C63:D63"/>
    <mergeCell ref="C85:D85"/>
    <mergeCell ref="C90:D90"/>
    <mergeCell ref="C68:D68"/>
    <mergeCell ref="C69:D69"/>
    <mergeCell ref="C71:D71"/>
    <mergeCell ref="C72:D72"/>
    <mergeCell ref="C73:D73"/>
  </mergeCells>
  <conditionalFormatting sqref="D86:D87">
    <cfRule type="cellIs" priority="2" dxfId="0" operator="greaterThan" stopIfTrue="1">
      <formula>2000</formula>
    </cfRule>
  </conditionalFormatting>
  <hyperlinks>
    <hyperlink ref="B81" r:id="rId1" display="http://www.centcols.org/util/geo/visuGen.php?code=IT-BL-1637"/>
    <hyperlink ref="B80" r:id="rId2" display="http://www.centcols.org/util/geo/visuGen.php?code=IT-BZ-1209"/>
    <hyperlink ref="C68" r:id="rId3" display="http://www.centcols.org/util/geo/visuCH.php?code=CH-GR-1790"/>
    <hyperlink ref="C69" r:id="rId4" display="http://www.centcols.org/util/geo/visuGen.php?code=CH-GR-2307"/>
    <hyperlink ref="C71" r:id="rId5" display="http://www.centcols.org/util/geo/visuGen.php?code=IT-SO-2291"/>
    <hyperlink ref="C72" r:id="rId6" display="http://www.centcols.org/util/geo/visuGen.php?code=IT-SO-1952"/>
    <hyperlink ref="C73" r:id="rId7" display="http://www.centcols.org/util/geo/visuGen.php?code=CH-GR-2149b"/>
    <hyperlink ref="C74" r:id="rId8" display="http://www.centcols.org/util/geo/visuGen.php?code=IT-BZ-1507"/>
    <hyperlink ref="C80" r:id="rId9" display="http://www.centcols.org/util/geo/visuGen.php?code=IT-BZ-1209"/>
    <hyperlink ref="C88" r:id="rId10" display="http://www.centcols.org/util/geo/visuGen.php?code=SI-1611"/>
    <hyperlink ref="C89" r:id="rId11" display="http://www.centcols.org/util/geo/visuGen.php?code=SI-1277"/>
    <hyperlink ref="C90" r:id="rId12" display="http://www.centcols.org/util/geo/visuGen.php?code=SI-0610"/>
    <hyperlink ref="C65" r:id="rId13" display="http://www.centcols.org/util/geo/visuDE.php?code=DE-BY-1420"/>
    <hyperlink ref="C85" r:id="rId14" display="IT-UD-1178"/>
    <hyperlink ref="C52" r:id="rId15" display="https://www.centcols.org/util/geo/visu.php?code=CH-VD-0683"/>
    <hyperlink ref="C53" r:id="rId16" display="http://www.centcols.org/util/geo/visuGen.php?code=CH-VD-0799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Galland</dc:creator>
  <cp:keywords/>
  <dc:description/>
  <cp:lastModifiedBy>Gérard Galland</cp:lastModifiedBy>
  <dcterms:created xsi:type="dcterms:W3CDTF">2019-04-03T14:54:47Z</dcterms:created>
  <dcterms:modified xsi:type="dcterms:W3CDTF">2024-01-20T22:12:16Z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