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E9412CEF-206E-4E6F-9D30-75F74352673C}" xr6:coauthVersionLast="47" xr6:coauthVersionMax="47" xr10:uidLastSave="{00000000-0000-0000-0000-000000000000}"/>
  <workbookProtection workbookAlgorithmName="SHA-512" workbookHashValue="NJDJMZHWnu+IRuZo1WTl/ZEVGsjJYed19s0+U51dMPlrkgW3xYurst5zOxulVOfr5Ib5YvZ0S4t1PJmfGpw2rg==" workbookSaltValue="AEBIXRM0pvRtux7tcN4qSg==" workbookSpinCount="100000" lockStructure="1"/>
  <bookViews>
    <workbookView xWindow="-120" yWindow="-120" windowWidth="38640" windowHeight="21840" xr2:uid="{00000000-000D-0000-FFFF-FFFF00000000}"/>
  </bookViews>
  <sheets>
    <sheet name="Bulletin d'inscription" sheetId="1" r:id="rId1"/>
    <sheet name="Réservé au CNA" sheetId="2" r:id="rId2"/>
  </sheets>
  <definedNames>
    <definedName name="_xlnm.Print_Area" localSheetId="0">'Bulletin d''inscription'!$A$1:$M$167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3" i="1" l="1"/>
  <c r="C26" i="1"/>
  <c r="M23" i="1"/>
  <c r="M24" i="1"/>
  <c r="M22" i="1"/>
  <c r="I24" i="1"/>
  <c r="G24" i="1"/>
  <c r="E24" i="1"/>
  <c r="C24" i="1"/>
  <c r="I23" i="1"/>
  <c r="G23" i="1"/>
  <c r="E23" i="1"/>
  <c r="C23" i="1"/>
  <c r="I22" i="1"/>
  <c r="G22" i="1"/>
  <c r="E22" i="1"/>
  <c r="C22" i="1"/>
  <c r="M21" i="1"/>
  <c r="E21" i="1"/>
  <c r="C21" i="1"/>
  <c r="E28" i="1"/>
  <c r="G28" i="1"/>
  <c r="I28" i="1"/>
  <c r="K28" i="1"/>
  <c r="M28" i="1"/>
  <c r="E29" i="1"/>
  <c r="G29" i="1"/>
  <c r="I29" i="1"/>
  <c r="K29" i="1"/>
  <c r="M29" i="1"/>
  <c r="E30" i="1"/>
  <c r="E31" i="1" s="1"/>
  <c r="G30" i="1"/>
  <c r="I30" i="1"/>
  <c r="K30" i="1"/>
  <c r="M30" i="1"/>
  <c r="C30" i="1"/>
  <c r="C29" i="1"/>
  <c r="C28" i="1"/>
  <c r="E27" i="1"/>
  <c r="G27" i="1"/>
  <c r="I27" i="1"/>
  <c r="K27" i="1"/>
  <c r="K31" i="1" s="1"/>
  <c r="M27" i="1"/>
  <c r="C27" i="1"/>
  <c r="G31" i="1"/>
  <c r="C31" i="1"/>
  <c r="C19" i="1"/>
  <c r="I31" i="1" l="1"/>
  <c r="M31" i="1"/>
  <c r="C32" i="1"/>
  <c r="G19" i="1"/>
  <c r="E25" i="1" l="1"/>
  <c r="G25" i="1" l="1"/>
  <c r="E26" i="1"/>
  <c r="E32" i="1" s="1"/>
  <c r="I19" i="1"/>
  <c r="E19" i="1"/>
  <c r="I25" i="1" l="1"/>
  <c r="G26" i="1"/>
  <c r="G32" i="1" s="1"/>
  <c r="K25" i="1" l="1"/>
  <c r="I26" i="1"/>
  <c r="I32" i="1" s="1"/>
  <c r="K2" i="2"/>
  <c r="M25" i="1" l="1"/>
  <c r="K26" i="1"/>
  <c r="K32" i="1" s="1"/>
  <c r="N33" i="1" s="1"/>
  <c r="E33" i="1" s="1"/>
  <c r="I2" i="2"/>
  <c r="M26" i="1" l="1"/>
  <c r="M32" i="1" s="1"/>
  <c r="M85" i="1" s="1"/>
  <c r="J2" i="2"/>
  <c r="W2" i="2"/>
  <c r="V2" i="2"/>
  <c r="T2" i="2"/>
  <c r="U2" i="2"/>
  <c r="R2" i="2"/>
  <c r="S2" i="2"/>
  <c r="L2" i="2"/>
  <c r="B2" i="2"/>
  <c r="C2" i="2"/>
  <c r="D2" i="2"/>
  <c r="F2" i="2"/>
  <c r="G2" i="2"/>
  <c r="H2" i="2"/>
  <c r="A2" i="2"/>
  <c r="M2" i="2"/>
  <c r="J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Thierry</author>
  </authors>
  <commentList>
    <comment ref="M20" authorId="0" shapeId="0" xr:uid="{00000000-0006-0000-0000-000001000000}">
      <text>
        <r>
          <rPr>
            <b/>
            <sz val="9"/>
            <color indexed="81"/>
            <rFont val="Tahoma"/>
            <family val="2"/>
          </rPr>
          <t>Thierry:</t>
        </r>
        <r>
          <rPr>
            <sz val="9"/>
            <color indexed="81"/>
            <rFont val="Tahoma"/>
            <family val="2"/>
          </rPr>
          <t xml:space="preserve">
Zone de saisie des tarifs pour calcul
A masquer après saisie</t>
        </r>
      </text>
    </comment>
    <comment ref="A93" authorId="0" shapeId="0" xr:uid="{5A69E48C-4738-4A5A-BCAF-42092CDD58D2}">
      <text/>
    </comment>
  </commentList>
</comments>
</file>

<file path=xl/sharedStrings.xml><?xml version="1.0" encoding="utf-8"?>
<sst xmlns="http://schemas.openxmlformats.org/spreadsheetml/2006/main" count="266" uniqueCount="156">
  <si>
    <t>J10-J11</t>
  </si>
  <si>
    <t>J12-J14</t>
  </si>
  <si>
    <t>J15-J16</t>
  </si>
  <si>
    <t>J17-J18</t>
  </si>
  <si>
    <t>Printemps/Eté</t>
  </si>
  <si>
    <t>Encadrant</t>
  </si>
  <si>
    <t>Réduction :</t>
  </si>
  <si>
    <t>X</t>
  </si>
  <si>
    <t>BULLETIN D’INSCRIPTION</t>
  </si>
  <si>
    <t xml:space="preserve">Inscription                      </t>
  </si>
  <si>
    <t>Renouvellement</t>
  </si>
  <si>
    <t>Nom</t>
  </si>
  <si>
    <t>Né(e) le</t>
  </si>
  <si>
    <t>Prénom</t>
  </si>
  <si>
    <t>Sexe</t>
  </si>
  <si>
    <t>F</t>
  </si>
  <si>
    <t>M</t>
  </si>
  <si>
    <t>TARIF</t>
  </si>
  <si>
    <t>Montant total à régler</t>
  </si>
  <si>
    <t>ETAT CIVIL</t>
  </si>
  <si>
    <t>Code Postal</t>
  </si>
  <si>
    <t>Adresse</t>
  </si>
  <si>
    <t>Ville</t>
  </si>
  <si>
    <t>Tél. mobile</t>
  </si>
  <si>
    <t>Mail</t>
  </si>
  <si>
    <t>Profession</t>
  </si>
  <si>
    <t>Scolarité</t>
  </si>
  <si>
    <t>Collège</t>
  </si>
  <si>
    <t>Lycée</t>
  </si>
  <si>
    <t>Etudiant</t>
  </si>
  <si>
    <t>Etablissement</t>
  </si>
  <si>
    <t>Pour l’adhérent mineur, coordonnées du responsable légal :</t>
  </si>
  <si>
    <t xml:space="preserve">Chèques à l’ordre du Cercle Nautique d’Annecy   </t>
  </si>
  <si>
    <t>Chèques Bancaires</t>
  </si>
  <si>
    <t>Coupons Sport</t>
  </si>
  <si>
    <t>Chèques Vacances</t>
  </si>
  <si>
    <t>REGLEMENT</t>
  </si>
  <si>
    <r>
      <t>Montant du 1</t>
    </r>
    <r>
      <rPr>
        <vertAlign val="superscript"/>
        <sz val="11"/>
        <color theme="1"/>
        <rFont val="Calibri"/>
        <family val="2"/>
        <scheme val="minor"/>
      </rPr>
      <t>er</t>
    </r>
    <r>
      <rPr>
        <sz val="11"/>
        <color theme="1"/>
        <rFont val="Calibri"/>
        <family val="2"/>
        <scheme val="minor"/>
      </rPr>
      <t xml:space="preserve"> chèque</t>
    </r>
  </si>
  <si>
    <r>
      <t>Montant du 2</t>
    </r>
    <r>
      <rPr>
        <vertAlign val="superscript"/>
        <sz val="11"/>
        <color theme="1"/>
        <rFont val="Calibri"/>
        <family val="2"/>
        <scheme val="minor"/>
      </rPr>
      <t>è</t>
    </r>
    <r>
      <rPr>
        <sz val="11"/>
        <color theme="1"/>
        <rFont val="Calibri"/>
        <family val="2"/>
        <scheme val="minor"/>
      </rPr>
      <t xml:space="preserve"> chèque</t>
    </r>
  </si>
  <si>
    <r>
      <t>Montant du 3</t>
    </r>
    <r>
      <rPr>
        <vertAlign val="superscript"/>
        <sz val="11"/>
        <color theme="1"/>
        <rFont val="Calibri"/>
        <family val="2"/>
        <scheme val="minor"/>
      </rPr>
      <t>è</t>
    </r>
    <r>
      <rPr>
        <sz val="11"/>
        <color theme="1"/>
        <rFont val="Calibri"/>
        <family val="2"/>
        <scheme val="minor"/>
      </rPr>
      <t xml:space="preserve"> chèque</t>
    </r>
  </si>
  <si>
    <t>Nb coupures de 10€</t>
  </si>
  <si>
    <t>Nb coupures de 20€</t>
  </si>
  <si>
    <t>Nb coupures de 25€</t>
  </si>
  <si>
    <t>Nb coupures de 50€</t>
  </si>
  <si>
    <t>Le bulletin d’inscription</t>
  </si>
  <si>
    <t>1 photo d’identité (obligatoire pour les nouveaux adhérents)</t>
  </si>
  <si>
    <t>Règlement</t>
  </si>
  <si>
    <t>Copie carte d’étudiant le cas échéant</t>
  </si>
  <si>
    <t>Validé par :</t>
  </si>
  <si>
    <t>PIECES A JOINDRE</t>
  </si>
  <si>
    <t>Cadre réservé au CNA</t>
  </si>
  <si>
    <t xml:space="preserve">Veuillez compléter ce formulaire dans Excel ou à défaut écrire très lisiblement
Votre licence vous sera transmise par mail ainsi que toutes les infos du club
Dossier complet exigé avant toute sortie sur l’eau et accès à la salle de musculation. </t>
  </si>
  <si>
    <t>Montant coupons</t>
  </si>
  <si>
    <t>à</t>
  </si>
  <si>
    <t>Cercle Nautique d’Annecy – Aviron
Base nautique des Marquisats
33 Rue des Marquisats - 74000 Annecy
04 50 45 74 67 – C74010@ffaviron.fr
www.annecyaviron.com</t>
  </si>
  <si>
    <t>AUTORISATION PARENTALE OBLIGATOIRE POUR LES MINEURS</t>
  </si>
  <si>
    <t>Autorise les dirigeants et entraîneurs du CNA à prendre toutes les mesures nécessaires en cas de maladie ou d’accident qui pourraient survenir, lors des entraînements, des compétitions, des stages ou des déplacements.</t>
  </si>
  <si>
    <t>-</t>
  </si>
  <si>
    <t>Autorise les responsables du CNA à transporter dans leur véhicule personnel ou ceux du Club mon fils ou ma fille lors de participation à une compétition d’aviron, en cas d’indisponibilités de ma part.</t>
  </si>
  <si>
    <t>Prends acte que pour participer aux compétitions mon enfant doit obligatoirement être vêtu de la combinaison du club (commande groupée au tarif de 55 €).</t>
  </si>
  <si>
    <t>Autorise le CNA à utiliser mon image ou celle de mon enfant dans le cadre d’articles d’aviron publiés dans  la presse ou sur internet.</t>
  </si>
  <si>
    <t>Atteste que mon fils ou ma fille est capable de nager au moins 25 mètres avec immersion  temporaire de la tête et avoir pris connaissance des règles de sécurité en matière de navigation sur le lac.</t>
  </si>
  <si>
    <t xml:space="preserve">Reconnais qu’il m’appartient de m’assurer de la présence effective des encadrants avant de laisser mon enfant au club. Dans la négative j’en assume l’entière responsabilité. </t>
  </si>
  <si>
    <t xml:space="preserve">Fait à Annecy, le </t>
  </si>
  <si>
    <t>Signature précédée de la mention manuscrite « lu et approuvé »</t>
  </si>
  <si>
    <t>Autorise le CNA à utiliser mon image dans le cadre d’articles d’aviron publiés dans  la presse ou sur internet.</t>
  </si>
  <si>
    <t xml:space="preserve">Signature de l’adhérent précédée de la mention manuscrite « lu et approuvé »                                 </t>
  </si>
  <si>
    <t>Signature des parents ou du tuteur légal pour les mineurs précédée de la mention manuscrite « lu et approuvé »</t>
  </si>
  <si>
    <t>Chèque Loisirs Jeune</t>
  </si>
  <si>
    <t>TOTAL REGLEMENT</t>
  </si>
  <si>
    <t>Date de naissance</t>
  </si>
  <si>
    <t>Date inscription</t>
  </si>
  <si>
    <t>Téléphone adhérent</t>
  </si>
  <si>
    <t>Téléphone responsable</t>
  </si>
  <si>
    <t>Origine</t>
  </si>
  <si>
    <t>Courriel adhérent</t>
  </si>
  <si>
    <t>Photo</t>
  </si>
  <si>
    <t>Date certificat médical</t>
  </si>
  <si>
    <t>QS Sport + attestation</t>
  </si>
  <si>
    <t>Certificat scolaire</t>
  </si>
  <si>
    <t>Remarques</t>
  </si>
  <si>
    <t>Transferts</t>
  </si>
  <si>
    <t>Oui</t>
  </si>
  <si>
    <t>Non</t>
  </si>
  <si>
    <t>chèques</t>
  </si>
  <si>
    <t>Carte PASS'Région</t>
  </si>
  <si>
    <t>Chèques vacances</t>
  </si>
  <si>
    <t>Pass'jeune Annecy</t>
  </si>
  <si>
    <t>Compétition</t>
  </si>
  <si>
    <t>Section :</t>
  </si>
  <si>
    <t>Age :</t>
  </si>
  <si>
    <t>Sénior/Adulte</t>
  </si>
  <si>
    <t>Loisir (Adulte)</t>
  </si>
  <si>
    <t>Tarif Compétition</t>
  </si>
  <si>
    <r>
      <t xml:space="preserve"> Famille </t>
    </r>
    <r>
      <rPr>
        <sz val="11"/>
        <color theme="1"/>
        <rFont val="Wingdings"/>
        <charset val="2"/>
      </rPr>
      <t>à</t>
    </r>
    <r>
      <rPr>
        <sz val="11"/>
        <color theme="1"/>
        <rFont val="Calibri"/>
        <family val="2"/>
        <scheme val="minor"/>
      </rPr>
      <t xml:space="preserve"> Qui? </t>
    </r>
  </si>
  <si>
    <t>** joindre copie</t>
  </si>
  <si>
    <t>N° Carte PASS'Région **</t>
  </si>
  <si>
    <t>*</t>
  </si>
  <si>
    <t xml:space="preserve">* chèques encaissés à M, M+1 et M+2, M étant le mois d’inscription </t>
  </si>
  <si>
    <t>Tarif Musculation</t>
  </si>
  <si>
    <t>Calcul tarif réduit</t>
  </si>
  <si>
    <t>Barreur</t>
  </si>
  <si>
    <t>Musculation *</t>
  </si>
  <si>
    <t>* Anciens compétiteurs uniquement</t>
  </si>
  <si>
    <t>Tarif Barreur</t>
  </si>
  <si>
    <t>Sprints *</t>
  </si>
  <si>
    <t>Tarif Sprints</t>
  </si>
  <si>
    <t>Vétéran (27+)</t>
  </si>
  <si>
    <t>CE Ville d'Annecy
Pass'Jeune Annecy</t>
  </si>
  <si>
    <t>Loisir (Etudiant)</t>
  </si>
  <si>
    <t>Tarif Loisir Adulte</t>
  </si>
  <si>
    <t>Tarif loisir Etudiant</t>
  </si>
  <si>
    <t>Tarifs de base pris en compte</t>
  </si>
  <si>
    <t>Ne pas cocher les cases noircies, svp</t>
  </si>
  <si>
    <t>Réduction prise en compte</t>
  </si>
  <si>
    <t>Ne cocher qu'une seule section</t>
  </si>
  <si>
    <t>Cocher une section (X)</t>
  </si>
  <si>
    <t>Cocher une catégorie d'âge</t>
  </si>
  <si>
    <t>Ne cocher qu'une seule catégorie d'âge</t>
  </si>
  <si>
    <t>Réductions non cumulables</t>
  </si>
  <si>
    <t>Réduction non applicable pour cette sélection</t>
  </si>
  <si>
    <t>LISTE DE CHOIX</t>
  </si>
  <si>
    <t>MESSAGES D'ERREUR</t>
  </si>
  <si>
    <t>Catégorie d'âge non disponible pour cette section</t>
  </si>
  <si>
    <t xml:space="preserve"> </t>
  </si>
  <si>
    <t>CE Ville d'Annecy / Pass'Jeune Annecy</t>
  </si>
  <si>
    <r>
      <t xml:space="preserve">Famille </t>
    </r>
    <r>
      <rPr>
        <sz val="11"/>
        <color theme="1"/>
        <rFont val="Wingdings"/>
        <charset val="2"/>
      </rPr>
      <t/>
    </r>
  </si>
  <si>
    <t>Montant insuffisant</t>
  </si>
  <si>
    <t>Montant en excès</t>
  </si>
  <si>
    <t>Chèque Loisirs Annecy</t>
  </si>
  <si>
    <t>Copie carte PASS’Région / Pass'jeune Annecy le cas échéant</t>
  </si>
  <si>
    <t>Nom de naissance</t>
  </si>
  <si>
    <t>Pays de naissance</t>
  </si>
  <si>
    <t>Ville de naissance</t>
  </si>
  <si>
    <t>Certificat médical de moins de six mois ou attestation questionnaire santé (OBLIGATOIRE)</t>
  </si>
  <si>
    <t>Pour les membres du Comité et les encadrants bénévoles (Contrôle d'honorabilité) :</t>
  </si>
  <si>
    <t>Montant espèces</t>
  </si>
  <si>
    <t>Pass'Sport (réduc. 50€)**</t>
  </si>
  <si>
    <t>Ne sont plus acceptés
(trop de difficultés à les faire rembourser)</t>
  </si>
  <si>
    <t>M'engage à ce que mon enfant présente son pass sanitaire sur demande des encadrants si la règlementation l'exige.</t>
  </si>
  <si>
    <t>ENGAGEMENTS DE L’ADHERENT</t>
  </si>
  <si>
    <t>Accepte la prise en charge de tous les frais des déplacements. (28,00 € par nuitée + 5,00 € par nuitée en cas de règlement tardif)</t>
  </si>
  <si>
    <t>SAISON 2023 / 2024</t>
  </si>
  <si>
    <r>
      <t xml:space="preserve">Votre inscription au club, donc </t>
    </r>
    <r>
      <rPr>
        <b/>
        <sz val="11"/>
        <color rgb="FFFF0000"/>
        <rFont val="Calibri"/>
        <family val="2"/>
        <scheme val="minor"/>
      </rPr>
      <t>la pratique sur l’eau</t>
    </r>
    <r>
      <rPr>
        <sz val="11"/>
        <color rgb="FFFF0000"/>
        <rFont val="Calibri"/>
        <family val="2"/>
        <scheme val="minor"/>
      </rPr>
      <t xml:space="preserve"> ne sera possible que si vous êtes à jour de vos frais de déplacement 2022 – 2023</t>
    </r>
  </si>
  <si>
    <t>Chèque Loisir Annecy **</t>
  </si>
  <si>
    <t>Représentant légal de</t>
  </si>
  <si>
    <t>Je soussigné(e)</t>
  </si>
  <si>
    <t>Sollicite mon inscription au Cercle Nautique Annecy Aviron.</t>
  </si>
  <si>
    <t>Ai pris connaissance des engagements, des dates et heures d’entrainement dans le document ci-joint (document à garder) </t>
  </si>
  <si>
    <t>M’engage à me conformer aux règlements établis par les statuts et par le règlement intérieur, aux modalités de fonctionnement du Club, aux règles de sécurité affichées et aux décisions du Comité directeur et des entraineurs.</t>
  </si>
  <si>
    <t>M’engage à être présent aux dates des compétitions, notamment aux championnats de zone et de France, ainsi qu’aux week-ends précédents pour participer à la préparation spécifique  obligatoire.</t>
  </si>
  <si>
    <t>Prends acte que les horaires des entrainements sont susceptible d’évoluer au gré de la saison en fonction des conditions de navigation.</t>
  </si>
  <si>
    <t>Reconnais avoir pris connaissance des dates et horaires des stages pendant les vacances scolaires.</t>
  </si>
  <si>
    <t xml:space="preserve">M’engage à respecter le matériel du club. </t>
  </si>
  <si>
    <t>M’engage à respecter l’utilisation des locaux, vestiaires, sanitaires et salle de musculation suivant les règles établies par la Ville d’Annecy, propriétaire des locaux.</t>
  </si>
  <si>
    <t>M'engage à présenter mon pass sanitaire sur demande des encadrants si la règlementation l'exige.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</si>
</sst>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 &quot;€&quot;"/>
    <numFmt numFmtId="165" formatCode="_-* #,##0.00\ [$€-40C]_-;\-* #,##0.00\ [$€-40C]_-;_-* &quot;-&quot;??\ [$€-40C]_-;_-@_-"/>
    <numFmt numFmtId="166" formatCode="[$-40C]General"/>
    <numFmt numFmtId="167" formatCode="_-* #,##0\ &quot;€&quot;_-;\-* #,##0\ &quot;€&quot;_-;_-* &quot;-&quot;??\ &quot;€&quot;_-;_-@_-"/>
    <numFmt numFmtId="168" formatCode="#,##0.00\ &quot;€&quot;"/>
    <numFmt numFmtId="169" formatCode="0#&quot; &quot;##&quot; &quot;##&quot; &quot;##&quot; &quot;##"/>
    <numFmt numFmtId="170" formatCode="0.0"/>
  </numFmts>
  <fonts count="4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Arial"/>
      <family val="2"/>
    </font>
    <font>
      <b/>
      <sz val="12"/>
      <color theme="1"/>
      <name val="Arial"/>
      <family val="2"/>
    </font>
    <font>
      <b/>
      <sz val="10"/>
      <color theme="1"/>
      <name val="Arial"/>
      <family val="2"/>
    </font>
    <font>
      <sz val="8"/>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sz val="11"/>
      <color theme="1"/>
      <name val="Calibri "/>
    </font>
    <font>
      <b/>
      <sz val="11"/>
      <color theme="1"/>
      <name val="Calibri "/>
    </font>
    <font>
      <b/>
      <sz val="11"/>
      <color rgb="FFFF0000"/>
      <name val="Calibri"/>
      <family val="2"/>
      <scheme val="minor"/>
    </font>
    <font>
      <b/>
      <i/>
      <sz val="11"/>
      <color rgb="FFFF0000"/>
      <name val="Calibri"/>
      <family val="2"/>
      <scheme val="minor"/>
    </font>
    <font>
      <vertAlign val="superscript"/>
      <sz val="11"/>
      <color theme="1"/>
      <name val="Calibri"/>
      <family val="2"/>
      <scheme val="minor"/>
    </font>
    <font>
      <sz val="11"/>
      <color theme="1"/>
      <name val="Wingdings"/>
      <charset val="2"/>
    </font>
    <font>
      <sz val="11"/>
      <color rgb="FF000000"/>
      <name val="Calibri"/>
      <family val="2"/>
    </font>
    <font>
      <sz val="10"/>
      <color rgb="FF000000"/>
      <name val="Calibri"/>
      <family val="2"/>
    </font>
    <font>
      <sz val="11"/>
      <color theme="0"/>
      <name val="Calibri"/>
      <family val="2"/>
      <scheme val="minor"/>
    </font>
    <font>
      <sz val="12"/>
      <color theme="1"/>
      <name val="Calibri"/>
      <family val="2"/>
      <scheme val="minor"/>
    </font>
    <font>
      <b/>
      <sz val="12"/>
      <color theme="1"/>
      <name val="Calibri"/>
      <family val="2"/>
      <scheme val="minor"/>
    </font>
    <font>
      <b/>
      <sz val="10"/>
      <name val="Arial"/>
      <family val="2"/>
    </font>
    <font>
      <b/>
      <sz val="11"/>
      <color theme="0"/>
      <name val="Calibri"/>
      <family val="2"/>
      <scheme val="minor"/>
    </font>
    <font>
      <sz val="14"/>
      <color rgb="FFFF0000"/>
      <name val="Calibri"/>
      <family val="2"/>
      <scheme val="minor"/>
    </font>
    <font>
      <sz val="11"/>
      <color rgb="FFFF0000"/>
      <name val="Calibri "/>
    </font>
    <font>
      <sz val="14"/>
      <color theme="0"/>
      <name val="Calibri"/>
      <family val="2"/>
      <scheme val="minor"/>
    </font>
    <font>
      <sz val="11"/>
      <color theme="0"/>
      <name val="Calibri "/>
    </font>
    <font>
      <sz val="11"/>
      <color rgb="FF0070C0"/>
      <name val="Calibri"/>
      <family val="2"/>
      <scheme val="minor"/>
    </font>
    <font>
      <i/>
      <sz val="11"/>
      <name val="Calibri"/>
      <family val="2"/>
      <scheme val="minor"/>
    </font>
    <font>
      <sz val="9"/>
      <color indexed="81"/>
      <name val="Tahoma"/>
      <family val="2"/>
    </font>
    <font>
      <b/>
      <sz val="9"/>
      <color indexed="81"/>
      <name val="Tahoma"/>
      <family val="2"/>
    </font>
    <font>
      <sz val="8"/>
      <name val="Calibri"/>
      <family val="2"/>
      <scheme val="minor"/>
    </font>
    <font>
      <sz val="8"/>
      <color theme="0"/>
      <name val="Calibri"/>
      <family val="2"/>
      <scheme val="minor"/>
    </font>
    <font>
      <sz val="8"/>
      <color rgb="FFFF0000"/>
      <name val="Calibri"/>
      <family val="2"/>
      <scheme val="minor"/>
    </font>
    <font>
      <sz val="6"/>
      <name val="Calibri"/>
      <family val="2"/>
      <scheme val="minor"/>
    </font>
    <font>
      <i/>
      <sz val="11"/>
      <color theme="1"/>
      <name val="Calibri"/>
      <family val="2"/>
      <scheme val="minor"/>
    </font>
    <font>
      <sz val="6"/>
      <color rgb="FF0070C0"/>
      <name val="Calibri"/>
      <family val="2"/>
      <scheme val="minor"/>
    </font>
    <font>
      <sz val="11"/>
      <color theme="8"/>
      <name val="Calibri"/>
      <family val="2"/>
      <scheme val="minor"/>
    </font>
    <font>
      <b/>
      <sz val="11"/>
      <color theme="8"/>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thick">
        <color theme="0"/>
      </bottom>
      <diagonal/>
    </border>
    <border>
      <left/>
      <right/>
      <top style="thick">
        <color theme="0"/>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166" fontId="18" fillId="0" borderId="0"/>
  </cellStyleXfs>
  <cellXfs count="155">
    <xf numFmtId="0" fontId="0" fillId="0" borderId="0" xfId="0"/>
    <xf numFmtId="0" fontId="0" fillId="2" borderId="0" xfId="0" applyFill="1" applyAlignment="1">
      <alignment horizontal="center" vertical="center"/>
    </xf>
    <xf numFmtId="0" fontId="3" fillId="2" borderId="0" xfId="0" applyFont="1" applyFill="1" applyAlignment="1">
      <alignment horizontal="center" vertical="center"/>
    </xf>
    <xf numFmtId="0" fontId="0" fillId="2" borderId="1" xfId="0" applyFill="1" applyBorder="1" applyAlignment="1" applyProtection="1">
      <alignment horizontal="center" vertical="center"/>
      <protection locked="0"/>
    </xf>
    <xf numFmtId="0" fontId="4" fillId="2" borderId="0" xfId="0" applyFont="1" applyFill="1" applyAlignment="1">
      <alignment horizontal="center" vertical="center"/>
    </xf>
    <xf numFmtId="0" fontId="0" fillId="2" borderId="0" xfId="0" applyFill="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vertical="center"/>
    </xf>
    <xf numFmtId="0" fontId="4" fillId="2" borderId="0" xfId="0" applyFont="1" applyFill="1" applyAlignment="1">
      <alignment vertical="center"/>
    </xf>
    <xf numFmtId="0" fontId="10" fillId="2" borderId="0" xfId="0" applyFont="1" applyFill="1" applyAlignment="1">
      <alignment vertical="center"/>
    </xf>
    <xf numFmtId="9" fontId="0" fillId="2" borderId="0" xfId="0" applyNumberForma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2" fillId="2" borderId="0" xfId="0" applyFont="1" applyFill="1" applyAlignment="1">
      <alignment vertical="center"/>
    </xf>
    <xf numFmtId="0" fontId="5" fillId="0" borderId="0" xfId="0" applyFont="1"/>
    <xf numFmtId="0" fontId="12" fillId="2" borderId="0" xfId="0" applyFont="1" applyFill="1" applyAlignment="1">
      <alignment horizontal="center" vertical="center"/>
    </xf>
    <xf numFmtId="0" fontId="6" fillId="2" borderId="3" xfId="0" applyFont="1" applyFill="1" applyBorder="1" applyAlignment="1">
      <alignment vertical="center"/>
    </xf>
    <xf numFmtId="0" fontId="0" fillId="2" borderId="4" xfId="0"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5" fillId="2" borderId="6" xfId="0" applyFont="1" applyFill="1" applyBorder="1" applyAlignment="1">
      <alignment vertical="center"/>
    </xf>
    <xf numFmtId="0" fontId="0" fillId="2" borderId="7" xfId="0" applyFill="1" applyBorder="1" applyAlignment="1">
      <alignment vertical="center"/>
    </xf>
    <xf numFmtId="0" fontId="12" fillId="2" borderId="7" xfId="0" applyFont="1" applyFill="1" applyBorder="1" applyAlignment="1">
      <alignment vertical="center"/>
    </xf>
    <xf numFmtId="0" fontId="6" fillId="2" borderId="8" xfId="0" applyFont="1" applyFill="1"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9" fillId="2" borderId="8" xfId="0" applyFont="1" applyFill="1" applyBorder="1" applyAlignment="1">
      <alignment vertical="center"/>
    </xf>
    <xf numFmtId="0" fontId="10" fillId="2" borderId="9" xfId="0" applyFont="1" applyFill="1" applyBorder="1" applyAlignment="1">
      <alignment horizontal="center" vertical="center"/>
    </xf>
    <xf numFmtId="0" fontId="10" fillId="2" borderId="9" xfId="0" applyFont="1" applyFill="1" applyBorder="1" applyAlignment="1">
      <alignment vertical="center"/>
    </xf>
    <xf numFmtId="164" fontId="11" fillId="2" borderId="9" xfId="0" applyNumberFormat="1" applyFont="1" applyFill="1" applyBorder="1" applyAlignment="1">
      <alignment horizontal="left" vertical="center"/>
    </xf>
    <xf numFmtId="0" fontId="0" fillId="2" borderId="10" xfId="0" applyFill="1" applyBorder="1" applyAlignment="1">
      <alignment horizontal="right" vertical="center"/>
    </xf>
    <xf numFmtId="0" fontId="0" fillId="2" borderId="0" xfId="0" applyFill="1" applyAlignment="1">
      <alignment horizontal="right" vertical="center"/>
    </xf>
    <xf numFmtId="165" fontId="0" fillId="2" borderId="0" xfId="2" applyNumberFormat="1" applyFont="1" applyFill="1" applyBorder="1" applyAlignment="1">
      <alignment vertical="center"/>
    </xf>
    <xf numFmtId="0" fontId="0" fillId="2" borderId="0" xfId="0" applyFill="1" applyAlignment="1">
      <alignment horizontal="right" vertical="center" wrapText="1"/>
    </xf>
    <xf numFmtId="0" fontId="8" fillId="2" borderId="0" xfId="0" applyFont="1" applyFill="1" applyAlignment="1">
      <alignment vertical="top"/>
    </xf>
    <xf numFmtId="0" fontId="8" fillId="2" borderId="0" xfId="0" applyFont="1" applyFill="1" applyAlignment="1">
      <alignment horizontal="right" vertical="top"/>
    </xf>
    <xf numFmtId="0" fontId="17" fillId="2" borderId="0" xfId="0" applyFont="1" applyFill="1" applyAlignment="1">
      <alignment horizontal="center" vertical="center"/>
    </xf>
    <xf numFmtId="0" fontId="0" fillId="2" borderId="6" xfId="0" applyFill="1" applyBorder="1" applyAlignment="1">
      <alignment horizontal="right" vertical="center" wrapText="1"/>
    </xf>
    <xf numFmtId="0" fontId="0" fillId="2" borderId="0" xfId="0" applyFill="1" applyAlignment="1">
      <alignment vertical="top"/>
    </xf>
    <xf numFmtId="0" fontId="0" fillId="2" borderId="8" xfId="0" applyFill="1" applyBorder="1" applyAlignment="1">
      <alignment vertical="center"/>
    </xf>
    <xf numFmtId="166" fontId="19" fillId="2" borderId="0" xfId="3" applyFont="1" applyFill="1" applyAlignment="1">
      <alignment horizontal="right" wrapText="1"/>
    </xf>
    <xf numFmtId="165" fontId="0" fillId="2" borderId="0" xfId="2" applyNumberFormat="1" applyFont="1" applyFill="1" applyBorder="1" applyAlignment="1">
      <alignment horizontal="center" vertical="center"/>
    </xf>
    <xf numFmtId="0" fontId="21" fillId="2" borderId="0" xfId="0" applyFont="1" applyFill="1" applyAlignment="1">
      <alignment vertical="center"/>
    </xf>
    <xf numFmtId="0" fontId="22" fillId="2" borderId="0" xfId="0" applyFont="1" applyFill="1" applyAlignment="1">
      <alignment horizontal="right" vertical="center"/>
    </xf>
    <xf numFmtId="167" fontId="22" fillId="2" borderId="7" xfId="2" applyNumberFormat="1" applyFont="1" applyFill="1" applyBorder="1" applyAlignment="1">
      <alignment vertical="center"/>
    </xf>
    <xf numFmtId="0" fontId="21" fillId="2" borderId="0" xfId="0" applyFont="1" applyFill="1" applyAlignment="1">
      <alignment horizontal="center" vertical="center"/>
    </xf>
    <xf numFmtId="0" fontId="20" fillId="2" borderId="0" xfId="0" applyFont="1" applyFill="1" applyAlignment="1">
      <alignment vertical="center"/>
    </xf>
    <xf numFmtId="0" fontId="23" fillId="0" borderId="0" xfId="0" applyFont="1" applyAlignment="1">
      <alignment wrapText="1"/>
    </xf>
    <xf numFmtId="1" fontId="23" fillId="0" borderId="0" xfId="0" applyNumberFormat="1" applyFont="1" applyAlignment="1">
      <alignment wrapText="1"/>
    </xf>
    <xf numFmtId="0" fontId="3" fillId="2" borderId="7" xfId="0" applyFont="1" applyFill="1" applyBorder="1" applyAlignment="1">
      <alignment horizontal="center" vertical="center"/>
    </xf>
    <xf numFmtId="14" fontId="0" fillId="0" borderId="0" xfId="0" applyNumberFormat="1"/>
    <xf numFmtId="44" fontId="0" fillId="0" borderId="0" xfId="2" applyFont="1"/>
    <xf numFmtId="168" fontId="23" fillId="0" borderId="0" xfId="0" applyNumberFormat="1" applyFont="1" applyAlignment="1">
      <alignment wrapText="1"/>
    </xf>
    <xf numFmtId="0" fontId="3" fillId="0" borderId="0" xfId="0" applyFont="1" applyAlignment="1">
      <alignment wrapText="1"/>
    </xf>
    <xf numFmtId="169" fontId="0" fillId="0" borderId="0" xfId="0" applyNumberFormat="1"/>
    <xf numFmtId="0" fontId="6" fillId="2" borderId="6" xfId="0" applyFont="1" applyFill="1" applyBorder="1" applyAlignment="1">
      <alignment vertical="center"/>
    </xf>
    <xf numFmtId="0" fontId="14" fillId="2" borderId="0" xfId="0"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4"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0" fillId="0" borderId="0" xfId="0" applyProtection="1">
      <protection locked="0"/>
    </xf>
    <xf numFmtId="0" fontId="0" fillId="2" borderId="0" xfId="0" applyFill="1" applyAlignment="1">
      <alignment horizontal="left" vertical="center"/>
    </xf>
    <xf numFmtId="0" fontId="8" fillId="2" borderId="6" xfId="0" applyFont="1" applyFill="1" applyBorder="1" applyAlignment="1">
      <alignment vertical="center"/>
    </xf>
    <xf numFmtId="0" fontId="29" fillId="2" borderId="0" xfId="0" applyFont="1" applyFill="1" applyAlignment="1">
      <alignment vertical="center"/>
    </xf>
    <xf numFmtId="9" fontId="29" fillId="2" borderId="0" xfId="1" applyFont="1" applyFill="1" applyAlignment="1">
      <alignment vertical="center"/>
    </xf>
    <xf numFmtId="0" fontId="29" fillId="4" borderId="0" xfId="0" applyFont="1" applyFill="1" applyAlignment="1">
      <alignment vertical="center"/>
    </xf>
    <xf numFmtId="164" fontId="29" fillId="4" borderId="0" xfId="0" applyNumberFormat="1" applyFont="1" applyFill="1" applyAlignment="1">
      <alignment horizontal="left" vertical="center"/>
    </xf>
    <xf numFmtId="164" fontId="29" fillId="4" borderId="0" xfId="0" applyNumberFormat="1" applyFont="1" applyFill="1" applyAlignment="1">
      <alignment horizontal="center" vertical="center"/>
    </xf>
    <xf numFmtId="0" fontId="29" fillId="4" borderId="0" xfId="0" applyFont="1" applyFill="1" applyAlignment="1">
      <alignment horizontal="center" vertical="center"/>
    </xf>
    <xf numFmtId="164" fontId="29" fillId="4" borderId="7" xfId="0" applyNumberFormat="1" applyFont="1" applyFill="1" applyBorder="1" applyAlignment="1">
      <alignment horizontal="left" vertical="center"/>
    </xf>
    <xf numFmtId="0" fontId="29" fillId="4" borderId="6" xfId="0" applyFont="1" applyFill="1" applyBorder="1" applyAlignment="1">
      <alignment vertical="center"/>
    </xf>
    <xf numFmtId="0" fontId="30" fillId="4" borderId="6" xfId="0" applyFont="1" applyFill="1" applyBorder="1" applyAlignment="1">
      <alignment vertical="center"/>
    </xf>
    <xf numFmtId="0" fontId="30" fillId="4" borderId="0" xfId="0" applyFont="1" applyFill="1" applyAlignment="1">
      <alignment horizontal="center" vertical="center"/>
    </xf>
    <xf numFmtId="164" fontId="30" fillId="4" borderId="0" xfId="0" applyNumberFormat="1" applyFont="1" applyFill="1" applyAlignment="1">
      <alignment horizontal="left" vertical="center"/>
    </xf>
    <xf numFmtId="0" fontId="33" fillId="2" borderId="6" xfId="0" applyFont="1" applyFill="1" applyBorder="1" applyAlignment="1">
      <alignment vertical="center"/>
    </xf>
    <xf numFmtId="0" fontId="33" fillId="2" borderId="0" xfId="0" applyFont="1" applyFill="1" applyAlignment="1">
      <alignment horizontal="center" vertical="center"/>
    </xf>
    <xf numFmtId="9" fontId="33" fillId="2" borderId="0" xfId="1" quotePrefix="1" applyFont="1" applyFill="1" applyBorder="1" applyAlignment="1">
      <alignment horizontal="left" vertical="center"/>
    </xf>
    <xf numFmtId="164" fontId="33" fillId="2" borderId="0" xfId="0" applyNumberFormat="1" applyFont="1" applyFill="1" applyAlignment="1">
      <alignment horizontal="left" vertical="center"/>
    </xf>
    <xf numFmtId="164" fontId="33" fillId="2" borderId="7" xfId="0" applyNumberFormat="1" applyFont="1" applyFill="1" applyBorder="1" applyAlignment="1">
      <alignment horizontal="right" vertical="center"/>
    </xf>
    <xf numFmtId="0" fontId="34" fillId="2" borderId="0" xfId="0" applyFont="1" applyFill="1" applyAlignment="1">
      <alignment vertical="center"/>
    </xf>
    <xf numFmtId="0" fontId="35" fillId="2" borderId="0" xfId="0" applyFont="1" applyFill="1" applyAlignment="1">
      <alignment vertical="center"/>
    </xf>
    <xf numFmtId="0" fontId="33" fillId="2" borderId="0" xfId="0" applyFont="1" applyFill="1" applyAlignment="1">
      <alignment vertical="center"/>
    </xf>
    <xf numFmtId="0" fontId="36" fillId="2" borderId="0" xfId="0" applyFont="1" applyFill="1" applyAlignment="1">
      <alignment vertical="center" wrapText="1"/>
    </xf>
    <xf numFmtId="0" fontId="4" fillId="4" borderId="0" xfId="0" applyFont="1" applyFill="1" applyAlignment="1">
      <alignment horizontal="center" vertical="center"/>
    </xf>
    <xf numFmtId="164" fontId="4" fillId="4" borderId="0" xfId="0" applyNumberFormat="1" applyFont="1" applyFill="1" applyAlignment="1">
      <alignment horizontal="left" vertical="center"/>
    </xf>
    <xf numFmtId="164" fontId="4" fillId="4" borderId="7" xfId="0" applyNumberFormat="1" applyFont="1" applyFill="1" applyBorder="1" applyAlignment="1">
      <alignment horizontal="left" vertical="center"/>
    </xf>
    <xf numFmtId="0" fontId="4" fillId="4" borderId="6" xfId="0" applyFont="1" applyFill="1" applyBorder="1" applyAlignment="1">
      <alignment vertical="center" wrapText="1"/>
    </xf>
    <xf numFmtId="9" fontId="4" fillId="4" borderId="0" xfId="1" applyFont="1" applyFill="1" applyBorder="1" applyAlignment="1">
      <alignment horizontal="center" vertical="center"/>
    </xf>
    <xf numFmtId="9" fontId="4" fillId="4" borderId="0" xfId="1" applyFont="1" applyFill="1" applyBorder="1" applyAlignment="1">
      <alignment horizontal="left" vertical="center"/>
    </xf>
    <xf numFmtId="9" fontId="4" fillId="4" borderId="7" xfId="1" applyFont="1" applyFill="1" applyBorder="1" applyAlignment="1">
      <alignment horizontal="left" vertical="center"/>
    </xf>
    <xf numFmtId="9" fontId="4" fillId="2" borderId="0" xfId="1" applyFont="1" applyFill="1" applyAlignment="1">
      <alignment vertical="center"/>
    </xf>
    <xf numFmtId="0" fontId="37" fillId="2" borderId="0" xfId="0" applyFont="1" applyFill="1" applyAlignment="1">
      <alignment horizontal="right" vertical="center"/>
    </xf>
    <xf numFmtId="170" fontId="38" fillId="4" borderId="0" xfId="1" applyNumberFormat="1" applyFont="1" applyFill="1" applyBorder="1" applyAlignment="1">
      <alignment horizontal="left" vertical="center"/>
    </xf>
    <xf numFmtId="9" fontId="4" fillId="4" borderId="0" xfId="1" applyFont="1" applyFill="1" applyAlignment="1">
      <alignment horizontal="left" vertical="center"/>
    </xf>
    <xf numFmtId="9" fontId="20" fillId="2" borderId="0" xfId="1" applyFont="1" applyFill="1" applyAlignment="1">
      <alignment vertical="center"/>
    </xf>
    <xf numFmtId="0" fontId="39" fillId="2" borderId="1" xfId="0" applyFont="1" applyFill="1" applyBorder="1" applyAlignment="1" applyProtection="1">
      <alignment horizontal="center" vertical="center"/>
      <protection locked="0"/>
    </xf>
    <xf numFmtId="165" fontId="39" fillId="3" borderId="0" xfId="2" applyNumberFormat="1" applyFont="1" applyFill="1" applyBorder="1" applyAlignment="1" applyProtection="1">
      <alignment vertical="center"/>
      <protection locked="0"/>
    </xf>
    <xf numFmtId="0" fontId="39" fillId="3" borderId="0" xfId="0" applyFont="1" applyFill="1" applyAlignment="1" applyProtection="1">
      <alignment vertical="center"/>
      <protection locked="0"/>
    </xf>
    <xf numFmtId="165" fontId="39" fillId="3" borderId="7" xfId="2" applyNumberFormat="1" applyFont="1" applyFill="1" applyBorder="1" applyAlignment="1" applyProtection="1">
      <alignment vertical="center"/>
      <protection locked="0"/>
    </xf>
    <xf numFmtId="0" fontId="39" fillId="3" borderId="7" xfId="0" applyFont="1" applyFill="1" applyBorder="1" applyAlignment="1" applyProtection="1">
      <alignment vertical="center"/>
      <protection locked="0"/>
    </xf>
    <xf numFmtId="0" fontId="39" fillId="2" borderId="1" xfId="0" applyFont="1" applyFill="1" applyBorder="1" applyAlignment="1">
      <alignment horizontal="center" vertical="center"/>
    </xf>
    <xf numFmtId="0" fontId="0" fillId="4" borderId="0" xfId="0" applyFill="1" applyAlignment="1">
      <alignment vertical="center"/>
    </xf>
    <xf numFmtId="0" fontId="36" fillId="4" borderId="0" xfId="0" applyFont="1" applyFill="1" applyAlignment="1">
      <alignment vertical="center" wrapText="1"/>
    </xf>
    <xf numFmtId="0" fontId="41" fillId="2" borderId="0" xfId="0" applyFont="1" applyFill="1" applyAlignment="1">
      <alignment horizontal="right" vertical="center"/>
    </xf>
    <xf numFmtId="165" fontId="39" fillId="3" borderId="0" xfId="2" applyNumberFormat="1" applyFont="1" applyFill="1" applyBorder="1" applyAlignment="1" applyProtection="1">
      <alignment horizontal="center" vertical="center"/>
      <protection locked="0"/>
    </xf>
    <xf numFmtId="0" fontId="4" fillId="2" borderId="0" xfId="0" applyFont="1" applyFill="1" applyAlignment="1">
      <alignment horizontal="right" vertical="center"/>
    </xf>
    <xf numFmtId="0" fontId="13" fillId="2" borderId="6" xfId="0" applyFont="1" applyFill="1" applyBorder="1"/>
    <xf numFmtId="169" fontId="39" fillId="2" borderId="0" xfId="0" applyNumberFormat="1" applyFont="1" applyFill="1" applyAlignment="1">
      <alignment horizontal="center" vertical="center"/>
    </xf>
    <xf numFmtId="0" fontId="39" fillId="2" borderId="0" xfId="0" applyFont="1" applyFill="1" applyAlignment="1">
      <alignment horizontal="left" vertical="center"/>
    </xf>
    <xf numFmtId="0" fontId="39" fillId="2" borderId="7" xfId="0" applyFont="1" applyFill="1" applyBorder="1" applyAlignment="1">
      <alignment horizontal="left" vertical="center"/>
    </xf>
    <xf numFmtId="0" fontId="20" fillId="2" borderId="0" xfId="0" applyFont="1" applyFill="1" applyAlignment="1">
      <alignment horizontal="right" vertical="center"/>
    </xf>
    <xf numFmtId="0" fontId="27" fillId="2" borderId="0" xfId="0" applyFont="1" applyFill="1" applyAlignment="1">
      <alignment horizontal="left" vertical="center"/>
    </xf>
    <xf numFmtId="0" fontId="3" fillId="2" borderId="0" xfId="0" applyFont="1" applyFill="1" applyAlignment="1">
      <alignment horizontal="right" vertical="center"/>
    </xf>
    <xf numFmtId="0" fontId="3" fillId="2" borderId="6" xfId="0" applyFont="1" applyFill="1" applyBorder="1" applyAlignment="1">
      <alignment vertical="center" wrapText="1"/>
    </xf>
    <xf numFmtId="0" fontId="3" fillId="2" borderId="0" xfId="0" applyFont="1" applyFill="1" applyAlignment="1">
      <alignment vertical="center" wrapText="1"/>
    </xf>
    <xf numFmtId="0" fontId="0" fillId="2" borderId="6" xfId="0" applyFill="1" applyBorder="1" applyAlignment="1">
      <alignment horizontal="right" vertical="center"/>
    </xf>
    <xf numFmtId="0" fontId="0" fillId="2" borderId="7" xfId="0" applyFill="1" applyBorder="1" applyAlignment="1" applyProtection="1">
      <alignment vertical="center"/>
      <protection locked="0"/>
    </xf>
    <xf numFmtId="0" fontId="0" fillId="2" borderId="7"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40" fillId="3" borderId="0" xfId="0" applyFont="1" applyFill="1" applyAlignment="1" applyProtection="1">
      <alignment horizontal="left" vertical="center"/>
      <protection locked="0"/>
    </xf>
    <xf numFmtId="0" fontId="40" fillId="3" borderId="7" xfId="0" applyFont="1" applyFill="1" applyBorder="1" applyAlignment="1" applyProtection="1">
      <alignment horizontal="left" vertical="center"/>
      <protection locked="0"/>
    </xf>
    <xf numFmtId="169" fontId="39" fillId="3" borderId="0" xfId="0" applyNumberFormat="1" applyFont="1" applyFill="1" applyAlignment="1" applyProtection="1">
      <alignment horizontal="center" vertical="center"/>
      <protection locked="0"/>
    </xf>
    <xf numFmtId="0" fontId="2" fillId="2" borderId="0" xfId="0" applyFont="1" applyFill="1" applyAlignment="1">
      <alignment horizontal="center"/>
    </xf>
    <xf numFmtId="0" fontId="15" fillId="2" borderId="0" xfId="0" applyFont="1" applyFill="1" applyAlignment="1">
      <alignment horizontal="center" wrapText="1"/>
    </xf>
    <xf numFmtId="0" fontId="39" fillId="3" borderId="0" xfId="0" applyFont="1" applyFill="1" applyAlignment="1" applyProtection="1">
      <alignment horizontal="left" vertical="center"/>
      <protection locked="0"/>
    </xf>
    <xf numFmtId="0" fontId="39" fillId="3" borderId="7" xfId="0" applyFont="1" applyFill="1" applyBorder="1" applyAlignment="1" applyProtection="1">
      <alignment horizontal="left" vertical="center"/>
      <protection locked="0"/>
    </xf>
    <xf numFmtId="14" fontId="39" fillId="3" borderId="0" xfId="0" applyNumberFormat="1" applyFont="1" applyFill="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0" fillId="2" borderId="6" xfId="0" applyFill="1" applyBorder="1" applyAlignment="1">
      <alignment horizontal="right" vertical="center"/>
    </xf>
    <xf numFmtId="0" fontId="0" fillId="2" borderId="0" xfId="0" applyFill="1" applyAlignment="1">
      <alignment horizontal="right"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0" fillId="2" borderId="0" xfId="0" applyFill="1" applyAlignment="1">
      <alignment horizontal="center" vertical="center" wrapText="1"/>
    </xf>
    <xf numFmtId="0" fontId="39" fillId="3" borderId="7" xfId="0" applyFont="1" applyFill="1" applyBorder="1" applyAlignment="1" applyProtection="1">
      <alignment horizontal="center" vertical="center"/>
      <protection locked="0"/>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right" vertical="center"/>
    </xf>
    <xf numFmtId="0" fontId="3" fillId="2" borderId="6" xfId="0" applyFont="1" applyFill="1" applyBorder="1" applyAlignment="1">
      <alignment horizontal="right" vertical="center" wrapText="1"/>
    </xf>
    <xf numFmtId="0" fontId="3" fillId="2" borderId="0" xfId="0" applyFont="1" applyFill="1" applyAlignment="1">
      <alignment horizontal="righ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166" fontId="19" fillId="2" borderId="0" xfId="3" applyFont="1" applyFill="1" applyAlignment="1">
      <alignment horizontal="right" wrapText="1"/>
    </xf>
    <xf numFmtId="0" fontId="0" fillId="2" borderId="6" xfId="0" applyFill="1" applyBorder="1" applyAlignment="1">
      <alignment horizontal="left" vertical="center" wrapText="1"/>
    </xf>
    <xf numFmtId="0" fontId="0" fillId="2" borderId="0" xfId="0" applyFill="1" applyAlignment="1">
      <alignment horizontal="right" vertical="center" wrapText="1"/>
    </xf>
    <xf numFmtId="0" fontId="0" fillId="2" borderId="7" xfId="0" applyFill="1" applyBorder="1" applyAlignment="1">
      <alignment horizontal="right" vertical="center" wrapText="1"/>
    </xf>
  </cellXfs>
  <cellStyles count="4">
    <cellStyle name="Excel Built-in Normal" xfId="3" xr:uid="{00000000-0005-0000-0000-000000000000}"/>
    <cellStyle name="Monétaire" xfId="2" builtinId="4"/>
    <cellStyle name="Normal" xfId="0" builtinId="0"/>
    <cellStyle name="Pourcentage" xfId="1" builtinId="5"/>
  </cellStyles>
  <dxfs count="11">
    <dxf>
      <font>
        <color auto="1"/>
      </font>
      <fill>
        <patternFill>
          <bgColor rgb="FFFF0000"/>
        </patternFill>
      </fill>
    </dxf>
    <dxf>
      <fill>
        <patternFill>
          <bgColor theme="1"/>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6</xdr:col>
      <xdr:colOff>723418</xdr:colOff>
      <xdr:row>4</xdr:row>
      <xdr:rowOff>19049</xdr:rowOff>
    </xdr:to>
    <xdr:pic>
      <xdr:nvPicPr>
        <xdr:cNvPr id="2" name="Image 1" descr="Logo CNAnnecyAviro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4628668" cy="752474"/>
        </a:xfrm>
        <a:prstGeom prst="rect">
          <a:avLst/>
        </a:prstGeom>
        <a:noFill/>
      </xdr:spPr>
    </xdr:pic>
    <xdr:clientData/>
  </xdr:twoCellAnchor>
  <xdr:twoCellAnchor editAs="oneCell">
    <xdr:from>
      <xdr:col>0</xdr:col>
      <xdr:colOff>9525</xdr:colOff>
      <xdr:row>109</xdr:row>
      <xdr:rowOff>38100</xdr:rowOff>
    </xdr:from>
    <xdr:to>
      <xdr:col>6</xdr:col>
      <xdr:colOff>704368</xdr:colOff>
      <xdr:row>112</xdr:row>
      <xdr:rowOff>76199</xdr:rowOff>
    </xdr:to>
    <xdr:pic>
      <xdr:nvPicPr>
        <xdr:cNvPr id="13" name="Image 12" descr="Logo CNAnnecyAviron">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3868400"/>
          <a:ext cx="4628668" cy="752474"/>
        </a:xfrm>
        <a:prstGeom prst="rect">
          <a:avLst/>
        </a:prstGeom>
        <a:noFill/>
      </xdr:spPr>
    </xdr:pic>
    <xdr:clientData/>
  </xdr:twoCellAnchor>
  <xdr:twoCellAnchor>
    <xdr:from>
      <xdr:col>0</xdr:col>
      <xdr:colOff>177033</xdr:colOff>
      <xdr:row>100</xdr:row>
      <xdr:rowOff>130394</xdr:rowOff>
    </xdr:from>
    <xdr:to>
      <xdr:col>10</xdr:col>
      <xdr:colOff>140365</xdr:colOff>
      <xdr:row>105</xdr:row>
      <xdr:rowOff>64048</xdr:rowOff>
    </xdr:to>
    <xdr:grpSp>
      <xdr:nvGrpSpPr>
        <xdr:cNvPr id="18" name="Groupe 17">
          <a:extLst>
            <a:ext uri="{FF2B5EF4-FFF2-40B4-BE49-F238E27FC236}">
              <a16:creationId xmlns:a16="http://schemas.microsoft.com/office/drawing/2014/main" id="{565686CB-30DA-723F-ABF2-6BFDA8BFF15D}"/>
            </a:ext>
          </a:extLst>
        </xdr:cNvPr>
        <xdr:cNvGrpSpPr/>
      </xdr:nvGrpSpPr>
      <xdr:grpSpPr>
        <a:xfrm>
          <a:off x="177033" y="12066204"/>
          <a:ext cx="6230125" cy="932137"/>
          <a:chOff x="177033" y="12066204"/>
          <a:chExt cx="6230125" cy="932137"/>
        </a:xfrm>
      </xdr:grpSpPr>
      <xdr:pic>
        <xdr:nvPicPr>
          <xdr:cNvPr id="16" name="Image 15" descr="Le Pass'Sport prolongé jusqu'à fin février 2022 et élargi ...">
            <a:extLst>
              <a:ext uri="{FF2B5EF4-FFF2-40B4-BE49-F238E27FC236}">
                <a16:creationId xmlns:a16="http://schemas.microsoft.com/office/drawing/2014/main" id="{B8909B0C-F2BB-DD75-0FAD-D41A48D3D1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60982" y="12520448"/>
            <a:ext cx="646176" cy="3444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 8">
            <a:extLst>
              <a:ext uri="{FF2B5EF4-FFF2-40B4-BE49-F238E27FC236}">
                <a16:creationId xmlns:a16="http://schemas.microsoft.com/office/drawing/2014/main" id="{9ADB791B-C4E6-4180-AE34-70A7E3B20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2377" y="12179191"/>
            <a:ext cx="509878" cy="303467"/>
          </a:xfrm>
          <a:prstGeom prst="rect">
            <a:avLst/>
          </a:prstGeom>
        </xdr:spPr>
      </xdr:pic>
      <xdr:pic>
        <xdr:nvPicPr>
          <xdr:cNvPr id="12" name="Image 1">
            <a:extLst>
              <a:ext uri="{FF2B5EF4-FFF2-40B4-BE49-F238E27FC236}">
                <a16:creationId xmlns:a16="http://schemas.microsoft.com/office/drawing/2014/main" id="{A5D8DF45-BD95-1620-00F0-F1F8A2E99A3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033" y="12066204"/>
            <a:ext cx="5056461" cy="9321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Image 13" descr="Pass' région | Association des Jeunes Sapeurs-Pompiers du ...">
            <a:extLst>
              <a:ext uri="{FF2B5EF4-FFF2-40B4-BE49-F238E27FC236}">
                <a16:creationId xmlns:a16="http://schemas.microsoft.com/office/drawing/2014/main" id="{88E38443-6DEF-E559-4608-7BA274997F8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6845" y="12454759"/>
            <a:ext cx="467143" cy="487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162</xdr:row>
      <xdr:rowOff>78828</xdr:rowOff>
    </xdr:from>
    <xdr:to>
      <xdr:col>9</xdr:col>
      <xdr:colOff>147263</xdr:colOff>
      <xdr:row>167</xdr:row>
      <xdr:rowOff>12482</xdr:rowOff>
    </xdr:to>
    <xdr:grpSp>
      <xdr:nvGrpSpPr>
        <xdr:cNvPr id="19" name="Groupe 18">
          <a:extLst>
            <a:ext uri="{FF2B5EF4-FFF2-40B4-BE49-F238E27FC236}">
              <a16:creationId xmlns:a16="http://schemas.microsoft.com/office/drawing/2014/main" id="{6BFBECAE-C8FC-46A8-93A9-890AF02B639B}"/>
            </a:ext>
          </a:extLst>
        </xdr:cNvPr>
        <xdr:cNvGrpSpPr/>
      </xdr:nvGrpSpPr>
      <xdr:grpSpPr>
        <a:xfrm>
          <a:off x="0" y="26670000"/>
          <a:ext cx="6230125" cy="932137"/>
          <a:chOff x="177033" y="12066204"/>
          <a:chExt cx="6230125" cy="932137"/>
        </a:xfrm>
      </xdr:grpSpPr>
      <xdr:pic>
        <xdr:nvPicPr>
          <xdr:cNvPr id="20" name="Image 19" descr="Le Pass'Sport prolongé jusqu'à fin février 2022 et élargi ...">
            <a:extLst>
              <a:ext uri="{FF2B5EF4-FFF2-40B4-BE49-F238E27FC236}">
                <a16:creationId xmlns:a16="http://schemas.microsoft.com/office/drawing/2014/main" id="{D9842B53-573D-2A4F-F78A-4AE87F02B4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60982" y="12520448"/>
            <a:ext cx="646176" cy="3444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Image 20">
            <a:extLst>
              <a:ext uri="{FF2B5EF4-FFF2-40B4-BE49-F238E27FC236}">
                <a16:creationId xmlns:a16="http://schemas.microsoft.com/office/drawing/2014/main" id="{F31D829C-8244-C13D-F4CF-9CBF5C33E7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2377" y="12179191"/>
            <a:ext cx="509878" cy="303467"/>
          </a:xfrm>
          <a:prstGeom prst="rect">
            <a:avLst/>
          </a:prstGeom>
        </xdr:spPr>
      </xdr:pic>
      <xdr:pic>
        <xdr:nvPicPr>
          <xdr:cNvPr id="22" name="Image 1">
            <a:extLst>
              <a:ext uri="{FF2B5EF4-FFF2-40B4-BE49-F238E27FC236}">
                <a16:creationId xmlns:a16="http://schemas.microsoft.com/office/drawing/2014/main" id="{3577E816-5B05-B827-6B08-D4C098B9FC5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7033" y="12066204"/>
            <a:ext cx="5056461" cy="9321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Image 22" descr="Pass' région | Association des Jeunes Sapeurs-Pompiers du ...">
            <a:extLst>
              <a:ext uri="{FF2B5EF4-FFF2-40B4-BE49-F238E27FC236}">
                <a16:creationId xmlns:a16="http://schemas.microsoft.com/office/drawing/2014/main" id="{F4D051CA-C276-C5CE-5F21-FBEEE0D8CBE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6845" y="12454759"/>
            <a:ext cx="467143" cy="4876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U167"/>
  <sheetViews>
    <sheetView tabSelected="1" zoomScale="145" zoomScaleNormal="145" zoomScaleSheetLayoutView="100" workbookViewId="0">
      <selection activeCell="C71" sqref="C71"/>
    </sheetView>
  </sheetViews>
  <sheetFormatPr baseColWidth="10" defaultRowHeight="15"/>
  <cols>
    <col min="1" max="1" width="21.42578125" style="5" customWidth="1"/>
    <col min="2" max="2" width="2.7109375" style="1" customWidth="1"/>
    <col min="3" max="3" width="14.7109375" style="5" customWidth="1"/>
    <col min="4" max="4" width="2.7109375" style="1" customWidth="1"/>
    <col min="5" max="5" width="14.7109375" style="5" customWidth="1"/>
    <col min="6" max="6" width="2.7109375" style="1" customWidth="1"/>
    <col min="7" max="7" width="14.7109375" style="5" customWidth="1"/>
    <col min="8" max="8" width="2.7109375" style="1" customWidth="1"/>
    <col min="9" max="9" width="14.7109375" style="5" customWidth="1"/>
    <col min="10" max="10" width="2.7109375" style="1" customWidth="1"/>
    <col min="11" max="11" width="14.7109375" style="5" customWidth="1"/>
    <col min="12" max="12" width="2.7109375" style="1" customWidth="1"/>
    <col min="13" max="13" width="14.7109375" style="5" customWidth="1"/>
    <col min="14" max="16" width="11.42578125" style="50"/>
    <col min="17" max="18" width="11.42578125" style="15"/>
    <col min="19" max="16384" width="11.42578125" style="5"/>
  </cols>
  <sheetData>
    <row r="6" spans="1:18" s="7" customFormat="1" ht="15.75">
      <c r="A6" s="6" t="s">
        <v>8</v>
      </c>
      <c r="B6" s="2"/>
      <c r="D6" s="2"/>
      <c r="F6" s="2"/>
      <c r="H6" s="2"/>
      <c r="I6" s="8"/>
      <c r="J6" s="2"/>
      <c r="L6" s="2"/>
      <c r="N6" s="50"/>
      <c r="O6" s="63"/>
      <c r="P6" s="63"/>
      <c r="Q6" s="60"/>
      <c r="R6" s="60"/>
    </row>
    <row r="7" spans="1:18" s="7" customFormat="1" ht="15" customHeight="1">
      <c r="A7" s="6" t="s">
        <v>142</v>
      </c>
      <c r="B7" s="2"/>
      <c r="D7" s="2"/>
      <c r="F7" s="3"/>
      <c r="G7" s="9" t="s">
        <v>9</v>
      </c>
      <c r="H7" s="2"/>
      <c r="J7" s="3"/>
      <c r="K7" s="9" t="s">
        <v>10</v>
      </c>
      <c r="L7" s="2"/>
      <c r="N7" s="50"/>
      <c r="O7" s="63"/>
      <c r="P7" s="63"/>
      <c r="Q7" s="60"/>
      <c r="R7" s="60"/>
    </row>
    <row r="8" spans="1:18" s="7" customFormat="1" ht="15" customHeight="1">
      <c r="A8" s="6"/>
      <c r="B8" s="2"/>
      <c r="D8" s="2"/>
      <c r="F8" s="9"/>
      <c r="G8" s="9"/>
      <c r="H8" s="9"/>
      <c r="I8" s="9"/>
      <c r="J8" s="9"/>
      <c r="K8" s="9"/>
      <c r="L8" s="2"/>
      <c r="N8" s="50"/>
      <c r="O8" s="63"/>
      <c r="P8" s="63"/>
      <c r="Q8" s="60"/>
      <c r="R8" s="60"/>
    </row>
    <row r="9" spans="1:18" s="7" customFormat="1" ht="15" customHeight="1">
      <c r="A9" s="131" t="s">
        <v>143</v>
      </c>
      <c r="B9" s="131"/>
      <c r="C9" s="131"/>
      <c r="D9" s="131"/>
      <c r="E9" s="131"/>
      <c r="F9" s="131"/>
      <c r="G9" s="131"/>
      <c r="H9" s="131"/>
      <c r="I9" s="131"/>
      <c r="J9" s="131"/>
      <c r="K9" s="131"/>
      <c r="L9" s="131"/>
      <c r="M9" s="131"/>
      <c r="N9" s="50"/>
      <c r="O9" s="63"/>
      <c r="P9" s="63"/>
      <c r="Q9" s="60"/>
      <c r="R9" s="60"/>
    </row>
    <row r="10" spans="1:18" s="7" customFormat="1" ht="55.5" customHeight="1">
      <c r="A10" s="132" t="s">
        <v>51</v>
      </c>
      <c r="B10" s="132"/>
      <c r="C10" s="132"/>
      <c r="D10" s="132"/>
      <c r="E10" s="132"/>
      <c r="F10" s="132"/>
      <c r="G10" s="132"/>
      <c r="H10" s="132"/>
      <c r="I10" s="132"/>
      <c r="J10" s="132"/>
      <c r="K10" s="132"/>
      <c r="L10" s="132"/>
      <c r="M10" s="132"/>
      <c r="N10" s="50"/>
      <c r="O10" s="63"/>
      <c r="P10" s="63"/>
      <c r="Q10" s="60"/>
      <c r="R10" s="60"/>
    </row>
    <row r="11" spans="1:18" s="7" customFormat="1" ht="15.75">
      <c r="A11" s="6"/>
      <c r="B11" s="2"/>
      <c r="D11" s="2"/>
      <c r="F11" s="9"/>
      <c r="G11" s="9"/>
      <c r="H11" s="9"/>
      <c r="I11" s="9"/>
      <c r="J11" s="9"/>
      <c r="K11" s="9"/>
      <c r="L11" s="2"/>
      <c r="N11" s="50"/>
      <c r="O11" s="63"/>
      <c r="P11" s="63"/>
      <c r="Q11" s="60"/>
      <c r="R11" s="60"/>
    </row>
    <row r="12" spans="1:18" ht="16.5" thickBot="1">
      <c r="A12" s="6" t="s">
        <v>17</v>
      </c>
      <c r="D12" s="5"/>
      <c r="F12" s="5"/>
      <c r="H12" s="5"/>
      <c r="J12" s="5"/>
      <c r="M12" s="97" t="s">
        <v>113</v>
      </c>
    </row>
    <row r="13" spans="1:18" ht="3.75" customHeight="1">
      <c r="A13" s="18"/>
      <c r="B13" s="19"/>
      <c r="C13" s="20"/>
      <c r="D13" s="19"/>
      <c r="E13" s="20"/>
      <c r="F13" s="19"/>
      <c r="G13" s="20"/>
      <c r="H13" s="19"/>
      <c r="I13" s="20"/>
      <c r="J13" s="19"/>
      <c r="K13" s="20"/>
      <c r="L13" s="19"/>
      <c r="M13" s="21"/>
    </row>
    <row r="14" spans="1:18" ht="15" customHeight="1">
      <c r="A14" s="22" t="s">
        <v>89</v>
      </c>
      <c r="B14" s="101"/>
      <c r="C14" s="5" t="s">
        <v>88</v>
      </c>
      <c r="D14" s="101"/>
      <c r="E14" s="10" t="s">
        <v>109</v>
      </c>
      <c r="F14" s="101"/>
      <c r="G14" s="5" t="s">
        <v>92</v>
      </c>
      <c r="H14" s="101"/>
      <c r="I14" s="5" t="s">
        <v>102</v>
      </c>
      <c r="J14" s="101"/>
      <c r="K14" s="5" t="s">
        <v>105</v>
      </c>
      <c r="L14" s="101"/>
      <c r="M14" s="24" t="s">
        <v>101</v>
      </c>
      <c r="N14" s="50" t="s">
        <v>121</v>
      </c>
    </row>
    <row r="15" spans="1:18" ht="3.75" customHeight="1">
      <c r="A15" s="59"/>
      <c r="M15" s="24"/>
    </row>
    <row r="16" spans="1:18" ht="15" customHeight="1">
      <c r="A16" s="22" t="s">
        <v>90</v>
      </c>
      <c r="B16" s="101"/>
      <c r="C16" s="5" t="s">
        <v>0</v>
      </c>
      <c r="D16" s="101"/>
      <c r="E16" s="5" t="s">
        <v>1</v>
      </c>
      <c r="F16" s="101"/>
      <c r="G16" s="5" t="s">
        <v>2</v>
      </c>
      <c r="H16" s="101"/>
      <c r="I16" s="5" t="s">
        <v>3</v>
      </c>
      <c r="J16" s="101"/>
      <c r="K16" s="5" t="s">
        <v>91</v>
      </c>
      <c r="L16" s="101"/>
      <c r="M16" s="24" t="s">
        <v>107</v>
      </c>
      <c r="N16" s="50" t="s">
        <v>7</v>
      </c>
    </row>
    <row r="17" spans="1:21" ht="4.5" customHeight="1">
      <c r="A17" s="22"/>
      <c r="M17" s="24"/>
    </row>
    <row r="18" spans="1:21" ht="15" customHeight="1">
      <c r="A18" s="22" t="s">
        <v>6</v>
      </c>
      <c r="B18" s="101"/>
      <c r="C18" s="5" t="s">
        <v>4</v>
      </c>
      <c r="D18" s="101"/>
      <c r="E18" s="5" t="s">
        <v>5</v>
      </c>
      <c r="F18" s="101"/>
      <c r="G18" s="88" t="s">
        <v>108</v>
      </c>
      <c r="H18" s="101"/>
      <c r="I18" s="5" t="s">
        <v>94</v>
      </c>
      <c r="J18" s="128"/>
      <c r="K18" s="128"/>
      <c r="L18" s="128"/>
      <c r="M18" s="129"/>
    </row>
    <row r="19" spans="1:21" s="87" customFormat="1" ht="8.25" customHeight="1">
      <c r="A19" s="80"/>
      <c r="B19" s="81"/>
      <c r="C19" s="82">
        <f>-B27</f>
        <v>-0.5</v>
      </c>
      <c r="D19" s="83"/>
      <c r="E19" s="82">
        <f>-B28</f>
        <v>-0.3</v>
      </c>
      <c r="F19" s="83"/>
      <c r="G19" s="82">
        <f>-B29</f>
        <v>-0.1</v>
      </c>
      <c r="H19" s="83"/>
      <c r="I19" s="82">
        <f>-B30</f>
        <v>-0.1</v>
      </c>
      <c r="J19" s="83"/>
      <c r="K19" s="83"/>
      <c r="L19" s="83"/>
      <c r="M19" s="84" t="s">
        <v>103</v>
      </c>
      <c r="N19" s="85"/>
      <c r="O19" s="85"/>
      <c r="P19" s="85"/>
      <c r="Q19" s="86"/>
      <c r="R19" s="86"/>
    </row>
    <row r="20" spans="1:21" s="69" customFormat="1" hidden="1">
      <c r="A20" s="71" t="s">
        <v>93</v>
      </c>
      <c r="B20" s="71"/>
      <c r="C20" s="72">
        <v>230</v>
      </c>
      <c r="D20" s="73" t="s">
        <v>124</v>
      </c>
      <c r="E20" s="72">
        <v>255</v>
      </c>
      <c r="F20" s="73" t="s">
        <v>124</v>
      </c>
      <c r="G20" s="72">
        <v>280</v>
      </c>
      <c r="H20" s="73" t="s">
        <v>124</v>
      </c>
      <c r="I20" s="72">
        <v>280</v>
      </c>
      <c r="J20" s="73" t="s">
        <v>124</v>
      </c>
      <c r="K20" s="72">
        <v>305</v>
      </c>
      <c r="L20" s="73" t="s">
        <v>124</v>
      </c>
      <c r="M20" s="75">
        <v>345</v>
      </c>
      <c r="N20" s="50" t="s">
        <v>122</v>
      </c>
    </row>
    <row r="21" spans="1:21" s="69" customFormat="1" hidden="1">
      <c r="A21" s="76" t="s">
        <v>111</v>
      </c>
      <c r="B21" s="74"/>
      <c r="C21" s="72" t="str">
        <f>$N$27</f>
        <v>Catégorie d'âge non disponible pour cette section</v>
      </c>
      <c r="D21" s="73" t="s">
        <v>124</v>
      </c>
      <c r="E21" s="72" t="str">
        <f>$N$27</f>
        <v>Catégorie d'âge non disponible pour cette section</v>
      </c>
      <c r="F21" s="73" t="s">
        <v>124</v>
      </c>
      <c r="G21" s="72">
        <v>205</v>
      </c>
      <c r="H21" s="73" t="s">
        <v>124</v>
      </c>
      <c r="I21" s="72">
        <v>205</v>
      </c>
      <c r="J21" s="73" t="s">
        <v>124</v>
      </c>
      <c r="K21" s="72">
        <v>205</v>
      </c>
      <c r="L21" s="73" t="s">
        <v>124</v>
      </c>
      <c r="M21" s="75" t="str">
        <f>$N$27</f>
        <v>Catégorie d'âge non disponible pour cette section</v>
      </c>
      <c r="N21" s="50" t="s">
        <v>116</v>
      </c>
    </row>
    <row r="22" spans="1:21" s="69" customFormat="1" hidden="1">
      <c r="A22" s="76" t="s">
        <v>110</v>
      </c>
      <c r="B22" s="74"/>
      <c r="C22" s="72" t="str">
        <f t="shared" ref="C22:I24" si="0">$N$27</f>
        <v>Catégorie d'âge non disponible pour cette section</v>
      </c>
      <c r="D22" s="73" t="s">
        <v>124</v>
      </c>
      <c r="E22" s="72" t="str">
        <f t="shared" si="0"/>
        <v>Catégorie d'âge non disponible pour cette section</v>
      </c>
      <c r="F22" s="73" t="s">
        <v>124</v>
      </c>
      <c r="G22" s="72" t="str">
        <f t="shared" si="0"/>
        <v>Catégorie d'âge non disponible pour cette section</v>
      </c>
      <c r="H22" s="73" t="s">
        <v>124</v>
      </c>
      <c r="I22" s="72" t="str">
        <f t="shared" si="0"/>
        <v>Catégorie d'âge non disponible pour cette section</v>
      </c>
      <c r="J22" s="73" t="s">
        <v>124</v>
      </c>
      <c r="K22" s="72">
        <v>345</v>
      </c>
      <c r="L22" s="73" t="s">
        <v>124</v>
      </c>
      <c r="M22" s="75" t="str">
        <f>$N$27</f>
        <v>Catégorie d'âge non disponible pour cette section</v>
      </c>
      <c r="N22" s="50" t="s">
        <v>115</v>
      </c>
    </row>
    <row r="23" spans="1:21" s="69" customFormat="1" hidden="1">
      <c r="A23" s="76" t="s">
        <v>99</v>
      </c>
      <c r="B23" s="74"/>
      <c r="C23" s="72" t="str">
        <f t="shared" si="0"/>
        <v>Catégorie d'âge non disponible pour cette section</v>
      </c>
      <c r="D23" s="73" t="s">
        <v>124</v>
      </c>
      <c r="E23" s="72" t="str">
        <f t="shared" si="0"/>
        <v>Catégorie d'âge non disponible pour cette section</v>
      </c>
      <c r="F23" s="73" t="s">
        <v>124</v>
      </c>
      <c r="G23" s="72" t="str">
        <f t="shared" si="0"/>
        <v>Catégorie d'âge non disponible pour cette section</v>
      </c>
      <c r="H23" s="73" t="s">
        <v>124</v>
      </c>
      <c r="I23" s="72" t="str">
        <f t="shared" si="0"/>
        <v>Catégorie d'âge non disponible pour cette section</v>
      </c>
      <c r="J23" s="73" t="s">
        <v>124</v>
      </c>
      <c r="K23" s="72">
        <v>205</v>
      </c>
      <c r="L23" s="73" t="s">
        <v>124</v>
      </c>
      <c r="M23" s="75" t="str">
        <f>$N$27</f>
        <v>Catégorie d'âge non disponible pour cette section</v>
      </c>
      <c r="N23" s="50" t="s">
        <v>117</v>
      </c>
    </row>
    <row r="24" spans="1:21" s="69" customFormat="1" hidden="1">
      <c r="A24" s="76" t="s">
        <v>106</v>
      </c>
      <c r="B24" s="74"/>
      <c r="C24" s="72" t="str">
        <f t="shared" si="0"/>
        <v>Catégorie d'âge non disponible pour cette section</v>
      </c>
      <c r="D24" s="73" t="s">
        <v>124</v>
      </c>
      <c r="E24" s="72" t="str">
        <f t="shared" si="0"/>
        <v>Catégorie d'âge non disponible pour cette section</v>
      </c>
      <c r="F24" s="73" t="s">
        <v>124</v>
      </c>
      <c r="G24" s="72" t="str">
        <f t="shared" si="0"/>
        <v>Catégorie d'âge non disponible pour cette section</v>
      </c>
      <c r="H24" s="73" t="s">
        <v>124</v>
      </c>
      <c r="I24" s="72" t="str">
        <f t="shared" si="0"/>
        <v>Catégorie d'âge non disponible pour cette section</v>
      </c>
      <c r="J24" s="73" t="s">
        <v>124</v>
      </c>
      <c r="K24" s="72">
        <v>200</v>
      </c>
      <c r="L24" s="73" t="s">
        <v>124</v>
      </c>
      <c r="M24" s="75" t="str">
        <f>$N$27</f>
        <v>Catégorie d'âge non disponible pour cette section</v>
      </c>
      <c r="N24" s="50" t="s">
        <v>118</v>
      </c>
    </row>
    <row r="25" spans="1:21" s="69" customFormat="1" hidden="1">
      <c r="A25" s="76" t="s">
        <v>104</v>
      </c>
      <c r="B25" s="74"/>
      <c r="C25" s="72">
        <v>50</v>
      </c>
      <c r="D25" s="73" t="s">
        <v>124</v>
      </c>
      <c r="E25" s="72">
        <f>C25</f>
        <v>50</v>
      </c>
      <c r="F25" s="73" t="s">
        <v>124</v>
      </c>
      <c r="G25" s="72">
        <f t="shared" ref="G25" si="1">E25</f>
        <v>50</v>
      </c>
      <c r="H25" s="73" t="s">
        <v>124</v>
      </c>
      <c r="I25" s="72">
        <f t="shared" ref="I25" si="2">G25</f>
        <v>50</v>
      </c>
      <c r="J25" s="73" t="s">
        <v>124</v>
      </c>
      <c r="K25" s="72">
        <f t="shared" ref="K25" si="3">I25</f>
        <v>50</v>
      </c>
      <c r="L25" s="73" t="s">
        <v>124</v>
      </c>
      <c r="M25" s="75">
        <f t="shared" ref="M25" si="4">K25</f>
        <v>50</v>
      </c>
      <c r="N25" s="50" t="s">
        <v>119</v>
      </c>
    </row>
    <row r="26" spans="1:21" s="10" customFormat="1" ht="30" hidden="1">
      <c r="A26" s="92" t="s">
        <v>112</v>
      </c>
      <c r="B26" s="89"/>
      <c r="C26" s="90" t="str">
        <f>IF($B$14="X",C$20,IF($D$14="X",C$21,IF($F$14="X",C$22,IF($H$14="X",C$23,IF($J$14="x",C$24,IF($L$14="X",C$25,""))))))</f>
        <v/>
      </c>
      <c r="D26" s="73" t="s">
        <v>124</v>
      </c>
      <c r="E26" s="90" t="str">
        <f t="shared" ref="E26" si="5">IF($B$14="X",E$20,IF($D$14="X",E$21,IF($F$14="X",E$22,IF($H$14="X",E$23,IF($J$14="x",E$24,IF($L$14="X",E$25,""))))))</f>
        <v/>
      </c>
      <c r="F26" s="73" t="s">
        <v>124</v>
      </c>
      <c r="G26" s="90" t="str">
        <f t="shared" ref="G26" si="6">IF($B$14="X",G$20,IF($D$14="X",G$21,IF($F$14="X",G$22,IF($H$14="X",G$23,IF($J$14="x",G$24,IF($L$14="X",G$25,""))))))</f>
        <v/>
      </c>
      <c r="H26" s="73" t="s">
        <v>124</v>
      </c>
      <c r="I26" s="90" t="str">
        <f t="shared" ref="I26" si="7">IF($B$14="X",I$20,IF($D$14="X",I$21,IF($F$14="X",I$22,IF($H$14="X",I$23,IF($J$14="x",I$24,IF($L$14="X",I$25,""))))))</f>
        <v/>
      </c>
      <c r="J26" s="73" t="s">
        <v>124</v>
      </c>
      <c r="K26" s="90" t="str">
        <f t="shared" ref="K26" si="8">IF($B$14="X",K$20,IF($D$14="X",K$21,IF($F$14="X",K$22,IF($H$14="X",K$23,IF($J$14="x",K$24,IF($L$14="X",K$25,""))))))</f>
        <v/>
      </c>
      <c r="L26" s="73" t="s">
        <v>124</v>
      </c>
      <c r="M26" s="91" t="str">
        <f t="shared" ref="M26" si="9">IF($B$14="X",M$20,IF($D$14="X",M$21,IF($F$14="X",M$22,IF($H$14="X",M$23,IF($J$14="x",M$24,IF($L$14="X",M$25,""))))))</f>
        <v/>
      </c>
      <c r="N26" s="50" t="s">
        <v>120</v>
      </c>
    </row>
    <row r="27" spans="1:21" s="70" customFormat="1" hidden="1">
      <c r="A27" s="107" t="s">
        <v>4</v>
      </c>
      <c r="B27" s="98">
        <v>0.5</v>
      </c>
      <c r="C27" s="99" t="str">
        <f>IF(OR($D$14="x",$F$14="x"),$B27,$N$26)</f>
        <v>Réduction non applicable pour cette sélection</v>
      </c>
      <c r="D27" s="73" t="s">
        <v>124</v>
      </c>
      <c r="E27" s="99" t="str">
        <f t="shared" ref="E27:M27" si="10">IF(OR($D$14="x",$F$14="x"),$B27,$N$26)</f>
        <v>Réduction non applicable pour cette sélection</v>
      </c>
      <c r="F27" s="73" t="s">
        <v>124</v>
      </c>
      <c r="G27" s="99" t="str">
        <f t="shared" si="10"/>
        <v>Réduction non applicable pour cette sélection</v>
      </c>
      <c r="H27" s="73" t="s">
        <v>124</v>
      </c>
      <c r="I27" s="99" t="str">
        <f t="shared" si="10"/>
        <v>Réduction non applicable pour cette sélection</v>
      </c>
      <c r="J27" s="73" t="s">
        <v>124</v>
      </c>
      <c r="K27" s="99" t="str">
        <f t="shared" si="10"/>
        <v>Réduction non applicable pour cette sélection</v>
      </c>
      <c r="L27" s="73" t="s">
        <v>124</v>
      </c>
      <c r="M27" s="91" t="str">
        <f t="shared" si="10"/>
        <v>Réduction non applicable pour cette sélection</v>
      </c>
      <c r="N27" s="100" t="s">
        <v>123</v>
      </c>
      <c r="S27" s="10"/>
    </row>
    <row r="28" spans="1:21" s="70" customFormat="1" hidden="1">
      <c r="A28" s="107" t="s">
        <v>5</v>
      </c>
      <c r="B28" s="98">
        <v>0.3</v>
      </c>
      <c r="C28" s="94">
        <f>IF(OR($L$14="x",$B$16="x",$D$16="x",$F$16="x",$H$16="x"),$N$26,$B28)</f>
        <v>0.3</v>
      </c>
      <c r="D28" s="73" t="s">
        <v>124</v>
      </c>
      <c r="E28" s="94">
        <f t="shared" ref="E28:M28" si="11">IF(OR($L$14="x",$B$16="x",$D$16="x",$F$16="x",$H$16="x"),$N$26,$B28)</f>
        <v>0.3</v>
      </c>
      <c r="F28" s="73" t="s">
        <v>124</v>
      </c>
      <c r="G28" s="94">
        <f t="shared" si="11"/>
        <v>0.3</v>
      </c>
      <c r="H28" s="73" t="s">
        <v>124</v>
      </c>
      <c r="I28" s="94">
        <f t="shared" si="11"/>
        <v>0.3</v>
      </c>
      <c r="J28" s="73" t="s">
        <v>124</v>
      </c>
      <c r="K28" s="94">
        <f t="shared" si="11"/>
        <v>0.3</v>
      </c>
      <c r="L28" s="73" t="s">
        <v>124</v>
      </c>
      <c r="M28" s="91">
        <f t="shared" si="11"/>
        <v>0.3</v>
      </c>
      <c r="N28" s="100" t="s">
        <v>127</v>
      </c>
      <c r="S28" s="10"/>
    </row>
    <row r="29" spans="1:21" s="70" customFormat="1" hidden="1">
      <c r="A29" s="108" t="s">
        <v>125</v>
      </c>
      <c r="B29" s="98">
        <v>0.1</v>
      </c>
      <c r="C29" s="94">
        <f>IF($L$14="x",$N$26,$B$29)</f>
        <v>0.1</v>
      </c>
      <c r="D29" s="73" t="s">
        <v>124</v>
      </c>
      <c r="E29" s="94">
        <f t="shared" ref="E29:M29" si="12">IF($L$14="x",$N$26,$B$29)</f>
        <v>0.1</v>
      </c>
      <c r="F29" s="73" t="s">
        <v>124</v>
      </c>
      <c r="G29" s="94">
        <f t="shared" si="12"/>
        <v>0.1</v>
      </c>
      <c r="H29" s="73" t="s">
        <v>124</v>
      </c>
      <c r="I29" s="94">
        <f t="shared" si="12"/>
        <v>0.1</v>
      </c>
      <c r="J29" s="73" t="s">
        <v>124</v>
      </c>
      <c r="K29" s="94">
        <f t="shared" si="12"/>
        <v>0.1</v>
      </c>
      <c r="L29" s="73" t="s">
        <v>124</v>
      </c>
      <c r="M29" s="91">
        <f t="shared" si="12"/>
        <v>0.1</v>
      </c>
      <c r="N29" s="100" t="s">
        <v>128</v>
      </c>
      <c r="S29" s="10"/>
    </row>
    <row r="30" spans="1:21" s="70" customFormat="1" hidden="1">
      <c r="A30" s="107" t="s">
        <v>126</v>
      </c>
      <c r="B30" s="98">
        <v>0.1</v>
      </c>
      <c r="C30" s="94">
        <f>IF($L$14="x",$N$26,$B$30)</f>
        <v>0.1</v>
      </c>
      <c r="D30" s="73" t="s">
        <v>124</v>
      </c>
      <c r="E30" s="94">
        <f t="shared" ref="E30:M30" si="13">IF($L$14="x",$N$26,$B$30)</f>
        <v>0.1</v>
      </c>
      <c r="F30" s="73" t="s">
        <v>124</v>
      </c>
      <c r="G30" s="94">
        <f t="shared" si="13"/>
        <v>0.1</v>
      </c>
      <c r="H30" s="73" t="s">
        <v>124</v>
      </c>
      <c r="I30" s="94">
        <f t="shared" si="13"/>
        <v>0.1</v>
      </c>
      <c r="J30" s="73" t="s">
        <v>124</v>
      </c>
      <c r="K30" s="94">
        <f t="shared" si="13"/>
        <v>0.1</v>
      </c>
      <c r="L30" s="73" t="s">
        <v>124</v>
      </c>
      <c r="M30" s="91">
        <f t="shared" si="13"/>
        <v>0.1</v>
      </c>
      <c r="N30" s="100" t="s">
        <v>124</v>
      </c>
      <c r="S30" s="10"/>
    </row>
    <row r="31" spans="1:21" s="96" customFormat="1" ht="30" hidden="1">
      <c r="A31" s="92" t="s">
        <v>114</v>
      </c>
      <c r="B31" s="93"/>
      <c r="C31" s="94">
        <f>IF($B$18="x",C$27,IF($D$18="x",C$28,IF($F$18="x",C$29,IF($H$18="x",C$30,0))))</f>
        <v>0</v>
      </c>
      <c r="D31" s="73" t="s">
        <v>124</v>
      </c>
      <c r="E31" s="94">
        <f t="shared" ref="E31:M31" si="14">IF($B$18="x",E$27,IF($D$18="x",E$28,IF($F$18="x",E$29,IF($H$18="x",E$30,0))))</f>
        <v>0</v>
      </c>
      <c r="F31" s="73" t="s">
        <v>124</v>
      </c>
      <c r="G31" s="94">
        <f t="shared" si="14"/>
        <v>0</v>
      </c>
      <c r="H31" s="73" t="s">
        <v>124</v>
      </c>
      <c r="I31" s="94">
        <f t="shared" si="14"/>
        <v>0</v>
      </c>
      <c r="J31" s="73" t="s">
        <v>124</v>
      </c>
      <c r="K31" s="94">
        <f t="shared" si="14"/>
        <v>0</v>
      </c>
      <c r="L31" s="73" t="s">
        <v>124</v>
      </c>
      <c r="M31" s="95">
        <f t="shared" si="14"/>
        <v>0</v>
      </c>
      <c r="N31" s="100" t="s">
        <v>124</v>
      </c>
      <c r="O31" s="70"/>
      <c r="P31" s="70"/>
      <c r="Q31" s="70"/>
      <c r="R31" s="70"/>
      <c r="S31" s="10"/>
      <c r="T31" s="70"/>
      <c r="U31" s="70"/>
    </row>
    <row r="32" spans="1:21" s="69" customFormat="1" hidden="1">
      <c r="A32" s="77" t="s">
        <v>100</v>
      </c>
      <c r="B32" s="78" t="s">
        <v>124</v>
      </c>
      <c r="C32" s="79" t="e">
        <f>IF(C26=$N$27,$N$27,IF(C31=$N$26,$N$26,C26*(1-C31)))</f>
        <v>#VALUE!</v>
      </c>
      <c r="D32" s="78" t="s">
        <v>124</v>
      </c>
      <c r="E32" s="79" t="e">
        <f t="shared" ref="E32" si="15">IF(E26=$N$27,$N$27,IF(E31=$N$26,$N$26,E26*(1-E31)))</f>
        <v>#VALUE!</v>
      </c>
      <c r="F32" s="78" t="s">
        <v>124</v>
      </c>
      <c r="G32" s="79" t="e">
        <f t="shared" ref="G32" si="16">IF(G26=$N$27,$N$27,IF(G31=$N$26,$N$26,G26*(1-G31)))</f>
        <v>#VALUE!</v>
      </c>
      <c r="H32" s="78" t="s">
        <v>124</v>
      </c>
      <c r="I32" s="79" t="e">
        <f t="shared" ref="I32" si="17">IF(I26=$N$27,$N$27,IF(I31=$N$26,$N$26,I26*(1-I31)))</f>
        <v>#VALUE!</v>
      </c>
      <c r="J32" s="78" t="s">
        <v>124</v>
      </c>
      <c r="K32" s="79" t="e">
        <f t="shared" ref="K32" si="18">IF(K26=$N$27,$N$27,IF(K31=$N$26,$N$26,K26*(1-K31)))</f>
        <v>#VALUE!</v>
      </c>
      <c r="L32" s="78" t="s">
        <v>124</v>
      </c>
      <c r="M32" s="91" t="e">
        <f t="shared" ref="M32" si="19">IF(M26=$N$27,$N$27,IF(M31=$N$26,$N$26,M26*(1-M31)))</f>
        <v>#VALUE!</v>
      </c>
      <c r="N32" s="50"/>
    </row>
    <row r="33" spans="1:18" s="11" customFormat="1" ht="19.5" thickBot="1">
      <c r="A33" s="30" t="s">
        <v>18</v>
      </c>
      <c r="B33" s="31"/>
      <c r="C33" s="32"/>
      <c r="D33" s="31"/>
      <c r="E33" s="33" t="str">
        <f>IF(C81="Oui",N33-50,N33)</f>
        <v>Cocher une section (X)</v>
      </c>
      <c r="F33" s="31"/>
      <c r="G33" s="32"/>
      <c r="H33" s="31"/>
      <c r="I33" s="32"/>
      <c r="J33" s="31"/>
      <c r="K33" s="32"/>
      <c r="L33" s="31"/>
      <c r="M33" s="34"/>
      <c r="N33" s="117" t="str">
        <f>IF(COUNTA(B14,D14,F14,H14,J14,L14)&gt;1,N22,IF(COUNTA(B14,D14,F14,H14,J14,L14)=0,N21,IF(AND(COUNTA(B14,D14,F14,H14,J14,L14)=1,COUNTA(B16,D16,F16,H16,J16,L16)=0),N23,IF(COUNTA(B16,D16,F16,H16,J16,L16)&gt;1,N24,IF(COUNTA(B18,D18,F18,H18)&gt;1,N25,IF(B16="X",C32,IF(D16="X",E32,IF(F16="X",G32,IF(H16="X",I32,IF(J16="X",K32,IF(L16="X",M32,N23)))))))))))</f>
        <v>Cocher une section (X)</v>
      </c>
      <c r="O33" s="64"/>
      <c r="P33" s="64"/>
      <c r="Q33" s="61"/>
      <c r="R33" s="61"/>
    </row>
    <row r="34" spans="1:18">
      <c r="E34" s="12"/>
    </row>
    <row r="35" spans="1:18" s="10" customFormat="1" hidden="1">
      <c r="B35" s="4"/>
      <c r="D35" s="4"/>
      <c r="F35" s="4"/>
      <c r="H35" s="4"/>
      <c r="J35" s="4"/>
      <c r="L35" s="4"/>
      <c r="N35" s="50"/>
      <c r="O35" s="50"/>
      <c r="P35" s="50"/>
      <c r="Q35" s="15"/>
      <c r="R35" s="15"/>
    </row>
    <row r="36" spans="1:18" s="10" customFormat="1" hidden="1">
      <c r="B36" s="4"/>
      <c r="D36" s="4"/>
      <c r="F36" s="4"/>
      <c r="H36" s="4"/>
      <c r="J36" s="4"/>
      <c r="L36" s="4"/>
      <c r="N36" s="50"/>
      <c r="O36" s="50"/>
      <c r="P36" s="50"/>
      <c r="Q36" s="15"/>
      <c r="R36" s="15"/>
    </row>
    <row r="37" spans="1:18" s="10" customFormat="1" hidden="1">
      <c r="B37" s="4"/>
      <c r="D37" s="4"/>
      <c r="F37" s="4"/>
      <c r="H37" s="4"/>
      <c r="J37" s="4"/>
      <c r="L37" s="4"/>
      <c r="N37" s="50"/>
      <c r="O37" s="50"/>
      <c r="P37" s="50"/>
      <c r="Q37" s="15"/>
      <c r="R37" s="15"/>
    </row>
    <row r="38" spans="1:18" hidden="1"/>
    <row r="39" spans="1:18" ht="16.5" thickBot="1">
      <c r="A39" s="6" t="s">
        <v>19</v>
      </c>
    </row>
    <row r="40" spans="1:18" ht="3.75" customHeight="1">
      <c r="A40" s="18"/>
      <c r="B40" s="19"/>
      <c r="C40" s="20"/>
      <c r="D40" s="19"/>
      <c r="E40" s="20"/>
      <c r="F40" s="19"/>
      <c r="G40" s="20"/>
      <c r="H40" s="19"/>
      <c r="I40" s="20"/>
      <c r="J40" s="19"/>
      <c r="K40" s="20"/>
      <c r="L40" s="19"/>
      <c r="M40" s="21"/>
    </row>
    <row r="41" spans="1:18">
      <c r="A41" s="22" t="s">
        <v>11</v>
      </c>
      <c r="B41" s="128"/>
      <c r="C41" s="128"/>
      <c r="D41" s="128"/>
      <c r="E41" s="128"/>
      <c r="F41" s="128"/>
      <c r="G41" s="128"/>
      <c r="I41" s="14" t="s">
        <v>13</v>
      </c>
      <c r="J41" s="128"/>
      <c r="K41" s="128"/>
      <c r="L41" s="128"/>
      <c r="M41" s="129"/>
    </row>
    <row r="42" spans="1:18" ht="3.95" customHeight="1">
      <c r="A42" s="22"/>
      <c r="B42" s="2"/>
      <c r="C42" s="2"/>
      <c r="D42" s="2"/>
      <c r="E42" s="2"/>
      <c r="I42" s="14"/>
      <c r="J42" s="2"/>
      <c r="K42" s="2"/>
      <c r="L42" s="2"/>
      <c r="M42" s="53"/>
    </row>
    <row r="43" spans="1:18">
      <c r="A43" s="23" t="s">
        <v>12</v>
      </c>
      <c r="B43" s="135"/>
      <c r="C43" s="135"/>
      <c r="I43" s="14" t="s">
        <v>14</v>
      </c>
      <c r="J43" s="101"/>
      <c r="K43" s="5" t="s">
        <v>15</v>
      </c>
      <c r="L43" s="101"/>
      <c r="M43" s="24" t="s">
        <v>16</v>
      </c>
    </row>
    <row r="44" spans="1:18" ht="3.95" customHeight="1">
      <c r="A44" s="22"/>
      <c r="J44" s="15" t="str">
        <f>IF(COUNTA(J43,L43)&gt;1,"Ne cocher qu'une option","")</f>
        <v/>
      </c>
      <c r="M44" s="24"/>
    </row>
    <row r="45" spans="1:18">
      <c r="A45" s="22" t="s">
        <v>21</v>
      </c>
      <c r="B45" s="133"/>
      <c r="C45" s="133"/>
      <c r="D45" s="133"/>
      <c r="E45" s="133"/>
      <c r="F45" s="133"/>
      <c r="G45" s="133"/>
      <c r="H45" s="133"/>
      <c r="I45" s="133"/>
      <c r="J45" s="133"/>
      <c r="K45" s="133"/>
      <c r="L45" s="133"/>
      <c r="M45" s="134"/>
    </row>
    <row r="46" spans="1:18" ht="3.95" customHeight="1">
      <c r="A46" s="22"/>
      <c r="M46" s="24"/>
    </row>
    <row r="47" spans="1:18">
      <c r="A47" s="22" t="s">
        <v>20</v>
      </c>
      <c r="B47" s="136"/>
      <c r="C47" s="136"/>
      <c r="E47" s="5" t="s">
        <v>22</v>
      </c>
      <c r="F47" s="133"/>
      <c r="G47" s="133"/>
      <c r="H47" s="133"/>
      <c r="I47" s="133"/>
      <c r="J47" s="133"/>
      <c r="K47" s="133"/>
      <c r="L47" s="133"/>
      <c r="M47" s="134"/>
    </row>
    <row r="48" spans="1:18" ht="3.95" customHeight="1">
      <c r="A48" s="22"/>
      <c r="M48" s="24"/>
    </row>
    <row r="49" spans="1:18">
      <c r="A49" s="22" t="s">
        <v>23</v>
      </c>
      <c r="B49" s="130"/>
      <c r="C49" s="130"/>
      <c r="E49" s="5" t="s">
        <v>24</v>
      </c>
      <c r="F49" s="133"/>
      <c r="G49" s="133"/>
      <c r="H49" s="133"/>
      <c r="I49" s="133"/>
      <c r="J49" s="133"/>
      <c r="K49" s="133"/>
      <c r="L49" s="133"/>
      <c r="M49" s="134"/>
    </row>
    <row r="50" spans="1:18" ht="3.95" customHeight="1">
      <c r="A50" s="22"/>
      <c r="M50" s="24"/>
    </row>
    <row r="51" spans="1:18">
      <c r="A51" s="22" t="s">
        <v>25</v>
      </c>
      <c r="B51" s="133"/>
      <c r="C51" s="133"/>
      <c r="D51" s="133"/>
      <c r="E51" s="133"/>
      <c r="F51" s="133"/>
      <c r="G51" s="133"/>
      <c r="H51" s="133"/>
      <c r="I51" s="133"/>
      <c r="J51" s="133"/>
      <c r="K51" s="133"/>
      <c r="L51" s="133"/>
      <c r="M51" s="134"/>
    </row>
    <row r="52" spans="1:18" ht="3.95" customHeight="1">
      <c r="A52" s="22"/>
      <c r="M52" s="24"/>
    </row>
    <row r="53" spans="1:18">
      <c r="A53" s="22" t="s">
        <v>26</v>
      </c>
      <c r="B53" s="101"/>
      <c r="C53" s="5" t="s">
        <v>27</v>
      </c>
      <c r="D53" s="101"/>
      <c r="E53" s="5" t="s">
        <v>28</v>
      </c>
      <c r="F53" s="101"/>
      <c r="G53" s="5" t="s">
        <v>29</v>
      </c>
      <c r="H53" s="16" t="s">
        <v>30</v>
      </c>
      <c r="J53" s="133"/>
      <c r="K53" s="133"/>
      <c r="L53" s="133"/>
      <c r="M53" s="134"/>
    </row>
    <row r="54" spans="1:18" ht="12" customHeight="1">
      <c r="A54" s="22"/>
      <c r="M54" s="24"/>
    </row>
    <row r="55" spans="1:18" s="13" customFormat="1">
      <c r="A55" s="112" t="s">
        <v>31</v>
      </c>
      <c r="B55" s="17"/>
      <c r="D55" s="17"/>
      <c r="F55" s="17"/>
      <c r="H55" s="17"/>
      <c r="J55" s="17"/>
      <c r="L55" s="17"/>
      <c r="M55" s="25"/>
      <c r="N55" s="65"/>
      <c r="O55" s="65"/>
      <c r="P55" s="65"/>
      <c r="Q55" s="62"/>
      <c r="R55" s="62"/>
    </row>
    <row r="56" spans="1:18" s="13" customFormat="1" ht="3.95" customHeight="1">
      <c r="A56" s="112"/>
      <c r="B56" s="17"/>
      <c r="D56" s="17"/>
      <c r="F56" s="17"/>
      <c r="H56" s="17"/>
      <c r="J56" s="17"/>
      <c r="L56" s="17"/>
      <c r="M56" s="25"/>
      <c r="N56" s="65"/>
      <c r="O56" s="65"/>
      <c r="P56" s="65"/>
      <c r="Q56" s="62"/>
      <c r="R56" s="62"/>
    </row>
    <row r="57" spans="1:18">
      <c r="A57" s="22" t="s">
        <v>11</v>
      </c>
      <c r="B57" s="128"/>
      <c r="C57" s="128"/>
      <c r="D57" s="128"/>
      <c r="E57" s="128"/>
      <c r="F57" s="128"/>
      <c r="G57" s="128"/>
      <c r="I57" s="14" t="s">
        <v>13</v>
      </c>
      <c r="J57" s="128"/>
      <c r="K57" s="128"/>
      <c r="L57" s="128"/>
      <c r="M57" s="129"/>
    </row>
    <row r="58" spans="1:18" ht="3.95" customHeight="1">
      <c r="A58" s="22"/>
      <c r="M58" s="24"/>
    </row>
    <row r="59" spans="1:18">
      <c r="A59" s="22" t="s">
        <v>23</v>
      </c>
      <c r="B59" s="130"/>
      <c r="C59" s="130"/>
      <c r="E59" s="5" t="s">
        <v>24</v>
      </c>
      <c r="F59" s="133"/>
      <c r="G59" s="133"/>
      <c r="H59" s="133"/>
      <c r="I59" s="133"/>
      <c r="J59" s="133"/>
      <c r="K59" s="133"/>
      <c r="L59" s="133"/>
      <c r="M59" s="134"/>
    </row>
    <row r="60" spans="1:18" ht="12" customHeight="1">
      <c r="A60" s="22"/>
      <c r="B60" s="113"/>
      <c r="C60" s="113"/>
      <c r="F60" s="114"/>
      <c r="G60" s="114"/>
      <c r="H60" s="114"/>
      <c r="I60" s="114"/>
      <c r="J60" s="114"/>
      <c r="K60" s="114"/>
      <c r="L60" s="114"/>
      <c r="M60" s="115"/>
    </row>
    <row r="61" spans="1:18" s="13" customFormat="1">
      <c r="A61" s="112" t="s">
        <v>135</v>
      </c>
      <c r="B61" s="17"/>
      <c r="D61" s="17"/>
      <c r="F61" s="17"/>
      <c r="H61" s="17"/>
      <c r="J61" s="17"/>
      <c r="L61" s="17"/>
      <c r="M61" s="25"/>
      <c r="N61" s="65"/>
      <c r="O61" s="65"/>
      <c r="P61" s="65"/>
      <c r="Q61" s="62"/>
      <c r="R61" s="62"/>
    </row>
    <row r="62" spans="1:18" s="13" customFormat="1" ht="3.95" customHeight="1">
      <c r="A62" s="112"/>
      <c r="B62" s="17"/>
      <c r="D62" s="17"/>
      <c r="F62" s="17"/>
      <c r="H62" s="17"/>
      <c r="J62" s="17"/>
      <c r="L62" s="17"/>
      <c r="M62" s="25"/>
      <c r="N62" s="65"/>
      <c r="O62" s="65"/>
      <c r="P62" s="65"/>
      <c r="Q62" s="62"/>
      <c r="R62" s="62"/>
    </row>
    <row r="63" spans="1:18">
      <c r="A63" s="22" t="s">
        <v>131</v>
      </c>
      <c r="B63" s="128"/>
      <c r="C63" s="128"/>
      <c r="D63" s="128"/>
      <c r="E63" s="128"/>
      <c r="F63" s="128"/>
      <c r="G63" s="128"/>
      <c r="I63" s="14" t="s">
        <v>13</v>
      </c>
      <c r="J63" s="128"/>
      <c r="K63" s="128"/>
      <c r="L63" s="128"/>
      <c r="M63" s="129"/>
    </row>
    <row r="64" spans="1:18" ht="3.95" customHeight="1">
      <c r="A64" s="22"/>
      <c r="M64" s="24"/>
    </row>
    <row r="65" spans="1:16">
      <c r="A65" s="22" t="s">
        <v>132</v>
      </c>
      <c r="B65" s="130"/>
      <c r="C65" s="130"/>
      <c r="E65" s="35" t="s">
        <v>133</v>
      </c>
      <c r="F65" s="136"/>
      <c r="G65" s="136"/>
      <c r="H65" s="136"/>
      <c r="I65" s="136"/>
      <c r="J65" s="136"/>
      <c r="K65" s="111" t="s">
        <v>20</v>
      </c>
      <c r="L65" s="136"/>
      <c r="M65" s="143"/>
    </row>
    <row r="66" spans="1:16" ht="3.75" customHeight="1" thickBot="1">
      <c r="A66" s="26"/>
      <c r="B66" s="27"/>
      <c r="C66" s="28"/>
      <c r="D66" s="27"/>
      <c r="E66" s="28"/>
      <c r="F66" s="27"/>
      <c r="G66" s="28"/>
      <c r="H66" s="27"/>
      <c r="I66" s="28"/>
      <c r="J66" s="27"/>
      <c r="K66" s="28"/>
      <c r="L66" s="27"/>
      <c r="M66" s="29"/>
    </row>
    <row r="68" spans="1:16" ht="16.5" thickBot="1">
      <c r="A68" s="6" t="s">
        <v>36</v>
      </c>
      <c r="M68" s="97" t="s">
        <v>32</v>
      </c>
    </row>
    <row r="69" spans="1:16" ht="3.75" customHeight="1">
      <c r="A69" s="18"/>
      <c r="B69" s="19"/>
      <c r="C69" s="20"/>
      <c r="D69" s="19"/>
      <c r="E69" s="20"/>
      <c r="F69" s="19"/>
      <c r="G69" s="20"/>
      <c r="H69" s="19"/>
      <c r="I69" s="20"/>
      <c r="J69" s="19"/>
      <c r="K69" s="20"/>
      <c r="L69" s="19"/>
      <c r="M69" s="21"/>
    </row>
    <row r="70" spans="1:16">
      <c r="A70" s="139" t="s">
        <v>33</v>
      </c>
      <c r="B70" s="140"/>
      <c r="C70" s="140"/>
      <c r="D70" s="2"/>
      <c r="E70" s="140" t="s">
        <v>34</v>
      </c>
      <c r="F70" s="140"/>
      <c r="G70" s="140"/>
      <c r="H70" s="140"/>
      <c r="I70" s="140"/>
      <c r="J70" s="7"/>
      <c r="K70" s="140" t="s">
        <v>35</v>
      </c>
      <c r="L70" s="140"/>
      <c r="M70" s="141"/>
    </row>
    <row r="71" spans="1:16" ht="17.25">
      <c r="A71" s="137" t="s">
        <v>37</v>
      </c>
      <c r="B71" s="138"/>
      <c r="C71" s="102"/>
      <c r="D71" s="67" t="s">
        <v>97</v>
      </c>
      <c r="E71" s="142" t="s">
        <v>138</v>
      </c>
      <c r="F71" s="142"/>
      <c r="G71" s="142"/>
      <c r="H71" s="142"/>
      <c r="I71" s="142"/>
      <c r="J71" s="5"/>
      <c r="L71" s="35" t="s">
        <v>40</v>
      </c>
      <c r="M71" s="105"/>
    </row>
    <row r="72" spans="1:16" ht="2.1" customHeight="1">
      <c r="A72" s="22"/>
      <c r="C72" s="36"/>
      <c r="E72" s="142"/>
      <c r="F72" s="142"/>
      <c r="G72" s="142"/>
      <c r="H72" s="142"/>
      <c r="I72" s="142"/>
      <c r="J72" s="5"/>
      <c r="M72" s="24"/>
    </row>
    <row r="73" spans="1:16" ht="17.25">
      <c r="A73" s="137" t="s">
        <v>38</v>
      </c>
      <c r="B73" s="138"/>
      <c r="C73" s="102"/>
      <c r="D73" s="67" t="s">
        <v>97</v>
      </c>
      <c r="E73" s="142"/>
      <c r="F73" s="142"/>
      <c r="G73" s="142"/>
      <c r="H73" s="142"/>
      <c r="I73" s="142"/>
      <c r="J73" s="5"/>
      <c r="L73" s="35" t="s">
        <v>41</v>
      </c>
      <c r="M73" s="105"/>
    </row>
    <row r="74" spans="1:16" ht="2.1" customHeight="1">
      <c r="A74" s="22"/>
      <c r="C74" s="36"/>
      <c r="E74" s="142"/>
      <c r="F74" s="142"/>
      <c r="G74" s="142"/>
      <c r="H74" s="142"/>
      <c r="I74" s="142"/>
      <c r="J74" s="5"/>
      <c r="M74" s="24"/>
    </row>
    <row r="75" spans="1:16" ht="17.25">
      <c r="A75" s="137" t="s">
        <v>39</v>
      </c>
      <c r="B75" s="138"/>
      <c r="C75" s="102"/>
      <c r="D75" s="67" t="s">
        <v>97</v>
      </c>
      <c r="E75" s="142"/>
      <c r="F75" s="142"/>
      <c r="G75" s="142"/>
      <c r="H75" s="142"/>
      <c r="I75" s="142"/>
      <c r="J75" s="5"/>
      <c r="L75" s="35" t="s">
        <v>42</v>
      </c>
      <c r="M75" s="105"/>
    </row>
    <row r="76" spans="1:16" ht="2.1" customHeight="1">
      <c r="A76" s="22"/>
      <c r="C76" s="36"/>
      <c r="J76" s="5"/>
      <c r="M76" s="24"/>
    </row>
    <row r="77" spans="1:16">
      <c r="A77" s="22"/>
      <c r="C77" s="36"/>
      <c r="J77" s="5"/>
      <c r="L77" s="35" t="s">
        <v>43</v>
      </c>
      <c r="M77" s="105"/>
    </row>
    <row r="78" spans="1:16" ht="9.9499999999999993" customHeight="1">
      <c r="A78" s="22"/>
      <c r="C78" s="36"/>
      <c r="M78" s="24"/>
    </row>
    <row r="79" spans="1:16" ht="15" customHeight="1">
      <c r="A79" s="147" t="s">
        <v>136</v>
      </c>
      <c r="B79" s="148"/>
      <c r="C79" s="102"/>
      <c r="G79" s="118" t="s">
        <v>96</v>
      </c>
      <c r="H79" s="5"/>
      <c r="I79" s="103"/>
      <c r="L79" s="118" t="s">
        <v>129</v>
      </c>
      <c r="M79" s="104">
        <v>0</v>
      </c>
      <c r="N79" s="50">
        <v>0</v>
      </c>
      <c r="O79" s="50">
        <v>30</v>
      </c>
      <c r="P79" s="50">
        <v>70</v>
      </c>
    </row>
    <row r="80" spans="1:16" ht="2.1" customHeight="1">
      <c r="A80" s="119"/>
      <c r="B80" s="120"/>
      <c r="C80" s="1"/>
      <c r="G80" s="7"/>
      <c r="I80" s="36"/>
      <c r="M80" s="24"/>
    </row>
    <row r="81" spans="1:14">
      <c r="A81" s="147" t="s">
        <v>137</v>
      </c>
      <c r="B81" s="148"/>
      <c r="C81" s="110"/>
      <c r="F81" s="5"/>
      <c r="G81" s="118" t="s">
        <v>144</v>
      </c>
      <c r="H81" s="5"/>
      <c r="I81" s="103"/>
      <c r="J81" s="40" t="s">
        <v>53</v>
      </c>
      <c r="K81" s="138" t="s">
        <v>52</v>
      </c>
      <c r="L81" s="138"/>
      <c r="M81" s="104">
        <v>0</v>
      </c>
      <c r="N81" s="116" t="s">
        <v>82</v>
      </c>
    </row>
    <row r="82" spans="1:14" ht="2.1" customHeight="1">
      <c r="A82" s="41"/>
      <c r="B82" s="37"/>
      <c r="C82" s="45"/>
      <c r="I82" s="36"/>
      <c r="M82" s="24"/>
    </row>
    <row r="83" spans="1:14" ht="15.75">
      <c r="A83" s="68" t="s">
        <v>98</v>
      </c>
      <c r="B83" s="5"/>
      <c r="G83" s="39" t="s">
        <v>95</v>
      </c>
      <c r="H83" s="38"/>
      <c r="J83" s="49"/>
      <c r="K83" s="46"/>
      <c r="L83" s="47" t="s">
        <v>69</v>
      </c>
      <c r="M83" s="48">
        <f>C71+C73+C75+C79+((I71+M71)*10)+(I73*15)+((I75+M73)*20)+(M75*25)+(M77*50)+M79+M81+IF(ISBLANK(I79),0,30)</f>
        <v>0</v>
      </c>
    </row>
    <row r="84" spans="1:14" ht="3.75" customHeight="1" thickBot="1">
      <c r="A84" s="26"/>
      <c r="B84" s="27"/>
      <c r="C84" s="28"/>
      <c r="D84" s="27"/>
      <c r="E84" s="28"/>
      <c r="F84" s="27"/>
      <c r="G84" s="28"/>
      <c r="H84" s="27"/>
      <c r="I84" s="28"/>
      <c r="J84" s="27"/>
      <c r="K84" s="28"/>
      <c r="L84" s="27"/>
      <c r="M84" s="29"/>
    </row>
    <row r="85" spans="1:14" ht="18.75">
      <c r="M85" s="109" t="str">
        <f>IF(M83=0,"",IF(M83&lt;E33,N28,IF(M83&gt;E33,N29,"")))</f>
        <v/>
      </c>
    </row>
    <row r="86" spans="1:14" ht="16.5" thickBot="1">
      <c r="A86" s="6" t="s">
        <v>49</v>
      </c>
      <c r="M86" s="97" t="s">
        <v>50</v>
      </c>
    </row>
    <row r="87" spans="1:14" ht="3.75" customHeight="1">
      <c r="A87" s="18"/>
      <c r="B87" s="19"/>
      <c r="C87" s="20"/>
      <c r="D87" s="19"/>
      <c r="E87" s="20"/>
      <c r="F87" s="19"/>
      <c r="G87" s="20"/>
      <c r="H87" s="19"/>
      <c r="I87" s="20"/>
      <c r="J87" s="19"/>
      <c r="K87" s="20"/>
      <c r="L87" s="19"/>
      <c r="M87" s="21"/>
    </row>
    <row r="88" spans="1:14">
      <c r="A88" s="22"/>
      <c r="B88" s="5"/>
      <c r="K88" s="1" t="s">
        <v>48</v>
      </c>
      <c r="L88" s="144"/>
      <c r="M88" s="145"/>
    </row>
    <row r="89" spans="1:14">
      <c r="A89" s="137" t="s">
        <v>44</v>
      </c>
      <c r="B89" s="138"/>
      <c r="C89" s="138"/>
      <c r="D89" s="138"/>
      <c r="E89" s="138"/>
      <c r="F89" s="138"/>
      <c r="G89" s="138"/>
      <c r="H89" s="138"/>
      <c r="I89" s="138"/>
      <c r="J89" s="138"/>
      <c r="K89" s="146"/>
      <c r="L89" s="106"/>
      <c r="M89" s="24"/>
    </row>
    <row r="90" spans="1:14" ht="2.1" customHeight="1">
      <c r="A90" s="22"/>
      <c r="C90" s="36"/>
      <c r="G90" s="35"/>
      <c r="J90" s="5"/>
      <c r="M90" s="24"/>
    </row>
    <row r="91" spans="1:14">
      <c r="A91" s="137" t="s">
        <v>45</v>
      </c>
      <c r="B91" s="138"/>
      <c r="C91" s="138"/>
      <c r="D91" s="138"/>
      <c r="E91" s="138"/>
      <c r="F91" s="138"/>
      <c r="G91" s="138"/>
      <c r="H91" s="138"/>
      <c r="I91" s="138"/>
      <c r="J91" s="138"/>
      <c r="K91" s="146"/>
      <c r="L91" s="106"/>
      <c r="M91" s="24"/>
    </row>
    <row r="92" spans="1:14" ht="2.1" customHeight="1">
      <c r="A92" s="22"/>
      <c r="C92" s="36"/>
      <c r="G92" s="35"/>
      <c r="J92" s="5"/>
      <c r="M92" s="24"/>
    </row>
    <row r="93" spans="1:14">
      <c r="A93" s="137" t="s">
        <v>134</v>
      </c>
      <c r="B93" s="138"/>
      <c r="C93" s="138"/>
      <c r="D93" s="138"/>
      <c r="E93" s="138"/>
      <c r="F93" s="138"/>
      <c r="G93" s="138"/>
      <c r="H93" s="138"/>
      <c r="I93" s="138"/>
      <c r="J93" s="138"/>
      <c r="K93" s="146"/>
      <c r="L93" s="106"/>
      <c r="M93" s="24"/>
    </row>
    <row r="94" spans="1:14" ht="2.1" customHeight="1">
      <c r="A94" s="22"/>
      <c r="C94" s="36"/>
      <c r="G94" s="35"/>
      <c r="J94" s="5"/>
      <c r="M94" s="24"/>
    </row>
    <row r="95" spans="1:14">
      <c r="A95" s="137" t="s">
        <v>46</v>
      </c>
      <c r="B95" s="138"/>
      <c r="C95" s="138"/>
      <c r="D95" s="138"/>
      <c r="E95" s="138"/>
      <c r="F95" s="138"/>
      <c r="G95" s="138"/>
      <c r="H95" s="138"/>
      <c r="I95" s="138"/>
      <c r="J95" s="138"/>
      <c r="K95" s="146"/>
      <c r="L95" s="106"/>
      <c r="M95" s="24"/>
    </row>
    <row r="96" spans="1:14" ht="2.1" customHeight="1">
      <c r="A96" s="22"/>
      <c r="M96" s="24"/>
    </row>
    <row r="97" spans="1:13">
      <c r="A97" s="137" t="s">
        <v>47</v>
      </c>
      <c r="B97" s="138"/>
      <c r="C97" s="138"/>
      <c r="D97" s="138"/>
      <c r="E97" s="138"/>
      <c r="F97" s="138"/>
      <c r="G97" s="138"/>
      <c r="H97" s="138"/>
      <c r="I97" s="138"/>
      <c r="J97" s="138"/>
      <c r="K97" s="146"/>
      <c r="L97" s="106"/>
      <c r="M97" s="24"/>
    </row>
    <row r="98" spans="1:13" ht="2.1" customHeight="1">
      <c r="A98" s="22"/>
      <c r="M98" s="24"/>
    </row>
    <row r="99" spans="1:13">
      <c r="A99" s="137" t="s">
        <v>130</v>
      </c>
      <c r="B99" s="138"/>
      <c r="C99" s="138"/>
      <c r="D99" s="138"/>
      <c r="E99" s="138"/>
      <c r="F99" s="138"/>
      <c r="G99" s="138"/>
      <c r="H99" s="138"/>
      <c r="I99" s="138"/>
      <c r="J99" s="138"/>
      <c r="K99" s="146"/>
      <c r="L99" s="106"/>
      <c r="M99" s="24"/>
    </row>
    <row r="100" spans="1:13" ht="3.75" customHeight="1" thickBot="1">
      <c r="A100" s="26"/>
      <c r="B100" s="27"/>
      <c r="C100" s="28"/>
      <c r="D100" s="27"/>
      <c r="E100" s="28"/>
      <c r="F100" s="27"/>
      <c r="G100" s="28"/>
      <c r="H100" s="27"/>
      <c r="I100" s="28"/>
      <c r="J100" s="27"/>
      <c r="K100" s="28"/>
      <c r="L100" s="27"/>
      <c r="M100" s="29"/>
    </row>
    <row r="101" spans="1:13">
      <c r="A101"/>
    </row>
    <row r="102" spans="1:13">
      <c r="I102" s="151" t="s">
        <v>54</v>
      </c>
      <c r="J102" s="151"/>
      <c r="K102" s="151"/>
      <c r="L102" s="151"/>
      <c r="M102" s="151"/>
    </row>
    <row r="103" spans="1:13">
      <c r="I103" s="151"/>
      <c r="J103" s="151"/>
      <c r="K103" s="151"/>
      <c r="L103" s="151"/>
      <c r="M103" s="151"/>
    </row>
    <row r="104" spans="1:13">
      <c r="I104" s="151"/>
      <c r="J104" s="151"/>
      <c r="K104" s="151"/>
      <c r="L104" s="151"/>
      <c r="M104" s="151"/>
    </row>
    <row r="105" spans="1:13" ht="18.75" customHeight="1">
      <c r="I105" s="151"/>
      <c r="J105" s="151"/>
      <c r="K105" s="151"/>
      <c r="L105" s="151"/>
      <c r="M105" s="151"/>
    </row>
    <row r="106" spans="1:13" ht="8.25" customHeight="1">
      <c r="I106" s="44"/>
      <c r="J106"/>
      <c r="K106" s="44"/>
      <c r="L106" s="44"/>
      <c r="M106" s="44"/>
    </row>
    <row r="107" spans="1:13" ht="20.25" customHeight="1">
      <c r="I107" s="44"/>
      <c r="J107" s="44"/>
      <c r="K107" s="44"/>
      <c r="L107" s="44"/>
      <c r="M107" s="44"/>
    </row>
    <row r="108" spans="1:13" ht="20.25" customHeight="1">
      <c r="I108" s="44"/>
      <c r="J108" s="44"/>
      <c r="K108" s="44"/>
      <c r="L108" s="44"/>
      <c r="M108" s="44"/>
    </row>
    <row r="109" spans="1:13" ht="18.75" customHeight="1">
      <c r="I109" s="44"/>
      <c r="J109" s="44"/>
      <c r="K109" s="44"/>
      <c r="L109" s="44"/>
      <c r="M109" s="44"/>
    </row>
    <row r="110" spans="1:13" ht="18.75" customHeight="1">
      <c r="I110" s="44"/>
      <c r="J110" s="44"/>
      <c r="K110" s="44"/>
      <c r="L110" s="44"/>
      <c r="M110" s="44"/>
    </row>
    <row r="111" spans="1:13" ht="18.75" customHeight="1">
      <c r="I111" s="44"/>
      <c r="J111" s="44"/>
      <c r="K111" s="44"/>
      <c r="L111" s="44"/>
      <c r="M111" s="44"/>
    </row>
    <row r="112" spans="1:13" ht="18.75" customHeight="1">
      <c r="I112" s="44"/>
      <c r="J112" s="44"/>
      <c r="K112" s="44"/>
      <c r="L112" s="44"/>
      <c r="M112" s="44"/>
    </row>
    <row r="113" spans="1:13" ht="18.75" customHeight="1">
      <c r="I113" s="44"/>
      <c r="J113" s="44"/>
      <c r="K113" s="44"/>
      <c r="L113" s="44"/>
      <c r="M113" s="44"/>
    </row>
    <row r="114" spans="1:13" ht="18.75" customHeight="1">
      <c r="I114" s="44"/>
      <c r="J114" s="44"/>
      <c r="K114" s="44"/>
      <c r="L114" s="44"/>
      <c r="M114" s="44"/>
    </row>
    <row r="115" spans="1:13" ht="18.75" customHeight="1">
      <c r="I115" s="44"/>
      <c r="J115" s="44"/>
      <c r="K115" s="44"/>
      <c r="L115" s="44"/>
      <c r="M115" s="44"/>
    </row>
    <row r="116" spans="1:13" ht="16.5" thickBot="1">
      <c r="A116" s="6" t="s">
        <v>55</v>
      </c>
      <c r="M116" s="35"/>
    </row>
    <row r="117" spans="1:13" ht="3.75" customHeight="1">
      <c r="A117" s="18"/>
      <c r="B117" s="19"/>
      <c r="C117" s="20"/>
      <c r="D117" s="19"/>
      <c r="E117" s="20"/>
      <c r="F117" s="19"/>
      <c r="G117" s="20"/>
      <c r="H117" s="19"/>
      <c r="I117" s="20"/>
      <c r="J117" s="19"/>
      <c r="K117" s="20"/>
      <c r="L117" s="19"/>
      <c r="M117" s="21"/>
    </row>
    <row r="118" spans="1:13" ht="15.75" thickBot="1">
      <c r="A118" s="121" t="s">
        <v>146</v>
      </c>
      <c r="C118" s="124"/>
      <c r="D118" s="124"/>
      <c r="E118" s="124"/>
      <c r="F118" s="124"/>
      <c r="G118" s="124"/>
      <c r="H118" s="124"/>
      <c r="I118" s="124"/>
      <c r="J118" s="124"/>
      <c r="K118" s="124"/>
      <c r="L118" s="124"/>
      <c r="M118" s="122"/>
    </row>
    <row r="119" spans="1:13" ht="15.75" thickTop="1">
      <c r="A119" s="121" t="s">
        <v>145</v>
      </c>
      <c r="C119" s="125"/>
      <c r="D119" s="125"/>
      <c r="E119" s="125"/>
      <c r="F119" s="125"/>
      <c r="G119" s="125"/>
      <c r="H119" s="125"/>
      <c r="I119" s="125"/>
      <c r="J119" s="125"/>
      <c r="K119" s="125"/>
      <c r="L119" s="125"/>
      <c r="M119" s="123"/>
    </row>
    <row r="120" spans="1:13" ht="30" customHeight="1">
      <c r="A120" s="22"/>
      <c r="B120" s="42" t="s">
        <v>57</v>
      </c>
      <c r="C120" s="126" t="s">
        <v>56</v>
      </c>
      <c r="D120" s="126"/>
      <c r="E120" s="126"/>
      <c r="F120" s="126"/>
      <c r="G120" s="126"/>
      <c r="H120" s="126"/>
      <c r="I120" s="126"/>
      <c r="J120" s="126"/>
      <c r="K120" s="126"/>
      <c r="L120" s="126"/>
      <c r="M120" s="127"/>
    </row>
    <row r="121" spans="1:13" ht="30" customHeight="1">
      <c r="A121" s="22"/>
      <c r="B121" s="42" t="s">
        <v>57</v>
      </c>
      <c r="C121" s="149" t="s">
        <v>58</v>
      </c>
      <c r="D121" s="149"/>
      <c r="E121" s="149"/>
      <c r="F121" s="149"/>
      <c r="G121" s="149"/>
      <c r="H121" s="149"/>
      <c r="I121" s="149"/>
      <c r="J121" s="149"/>
      <c r="K121" s="149"/>
      <c r="L121" s="149"/>
      <c r="M121" s="150"/>
    </row>
    <row r="122" spans="1:13" ht="30" customHeight="1">
      <c r="A122" s="22"/>
      <c r="B122" s="42" t="s">
        <v>57</v>
      </c>
      <c r="C122" s="149" t="s">
        <v>141</v>
      </c>
      <c r="D122" s="149"/>
      <c r="E122" s="149"/>
      <c r="F122" s="149"/>
      <c r="G122" s="149"/>
      <c r="H122" s="149"/>
      <c r="I122" s="149"/>
      <c r="J122" s="149"/>
      <c r="K122" s="149"/>
      <c r="L122" s="149"/>
      <c r="M122" s="150"/>
    </row>
    <row r="123" spans="1:13" ht="30" customHeight="1">
      <c r="A123" s="22"/>
      <c r="B123" s="42" t="s">
        <v>57</v>
      </c>
      <c r="C123" s="149" t="s">
        <v>59</v>
      </c>
      <c r="D123" s="149"/>
      <c r="E123" s="149"/>
      <c r="F123" s="149"/>
      <c r="G123" s="149"/>
      <c r="H123" s="149"/>
      <c r="I123" s="149"/>
      <c r="J123" s="149"/>
      <c r="K123" s="149"/>
      <c r="L123" s="149"/>
      <c r="M123" s="150"/>
    </row>
    <row r="124" spans="1:13" ht="30" customHeight="1">
      <c r="A124" s="22"/>
      <c r="B124" s="42" t="s">
        <v>57</v>
      </c>
      <c r="C124" s="149" t="s">
        <v>60</v>
      </c>
      <c r="D124" s="149"/>
      <c r="E124" s="149"/>
      <c r="F124" s="149"/>
      <c r="G124" s="149"/>
      <c r="H124" s="149"/>
      <c r="I124" s="149"/>
      <c r="J124" s="149"/>
      <c r="K124" s="149"/>
      <c r="L124" s="149"/>
      <c r="M124" s="150"/>
    </row>
    <row r="125" spans="1:13" ht="30" customHeight="1">
      <c r="A125" s="22"/>
      <c r="B125" s="42" t="s">
        <v>57</v>
      </c>
      <c r="C125" s="149" t="s">
        <v>61</v>
      </c>
      <c r="D125" s="149"/>
      <c r="E125" s="149"/>
      <c r="F125" s="149"/>
      <c r="G125" s="149"/>
      <c r="H125" s="149"/>
      <c r="I125" s="149"/>
      <c r="J125" s="149"/>
      <c r="K125" s="149"/>
      <c r="L125" s="149"/>
      <c r="M125" s="150"/>
    </row>
    <row r="126" spans="1:13" ht="30" customHeight="1">
      <c r="A126" s="22"/>
      <c r="B126" s="42" t="s">
        <v>57</v>
      </c>
      <c r="C126" s="149" t="s">
        <v>62</v>
      </c>
      <c r="D126" s="149"/>
      <c r="E126" s="149"/>
      <c r="F126" s="149"/>
      <c r="G126" s="149"/>
      <c r="H126" s="149"/>
      <c r="I126" s="149"/>
      <c r="J126" s="149"/>
      <c r="K126" s="149"/>
      <c r="L126" s="149"/>
      <c r="M126" s="150"/>
    </row>
    <row r="127" spans="1:13" ht="27.75" customHeight="1">
      <c r="A127" s="22"/>
      <c r="B127" s="42" t="s">
        <v>57</v>
      </c>
      <c r="C127" s="126" t="s">
        <v>139</v>
      </c>
      <c r="D127" s="126"/>
      <c r="E127" s="126"/>
      <c r="F127" s="126"/>
      <c r="G127" s="126"/>
      <c r="H127" s="126"/>
      <c r="I127" s="126"/>
      <c r="J127" s="126"/>
      <c r="K127" s="126"/>
      <c r="L127" s="126"/>
      <c r="M127" s="127"/>
    </row>
    <row r="128" spans="1:13">
      <c r="A128" s="22"/>
      <c r="M128" s="24"/>
    </row>
    <row r="129" spans="1:13">
      <c r="A129" s="22" t="s">
        <v>63</v>
      </c>
      <c r="B129" s="135"/>
      <c r="C129" s="135"/>
      <c r="D129" s="135"/>
      <c r="M129" s="24"/>
    </row>
    <row r="130" spans="1:13">
      <c r="A130" s="22" t="s">
        <v>64</v>
      </c>
      <c r="M130" s="24"/>
    </row>
    <row r="131" spans="1:13">
      <c r="A131" s="22"/>
      <c r="M131" s="24"/>
    </row>
    <row r="132" spans="1:13">
      <c r="A132" s="22"/>
      <c r="M132" s="24"/>
    </row>
    <row r="133" spans="1:13">
      <c r="A133" s="22"/>
      <c r="M133" s="24"/>
    </row>
    <row r="134" spans="1:13">
      <c r="A134" s="22"/>
      <c r="M134" s="24"/>
    </row>
    <row r="135" spans="1:13">
      <c r="A135" s="22"/>
      <c r="M135" s="24"/>
    </row>
    <row r="136" spans="1:13" ht="15.75" thickBot="1">
      <c r="A136" s="43"/>
      <c r="B136" s="27"/>
      <c r="C136" s="28"/>
      <c r="D136" s="27"/>
      <c r="E136" s="28"/>
      <c r="F136" s="27"/>
      <c r="G136" s="28"/>
      <c r="H136" s="27"/>
      <c r="I136" s="28"/>
      <c r="J136" s="27"/>
      <c r="K136" s="28"/>
      <c r="L136" s="27"/>
      <c r="M136" s="29"/>
    </row>
    <row r="138" spans="1:13" ht="16.5" thickBot="1">
      <c r="A138" s="6" t="s">
        <v>140</v>
      </c>
      <c r="M138" s="35"/>
    </row>
    <row r="139" spans="1:13" ht="3.75" customHeight="1">
      <c r="A139" s="18"/>
      <c r="B139" s="19"/>
      <c r="C139" s="20"/>
      <c r="D139" s="19"/>
      <c r="E139" s="20"/>
      <c r="F139" s="19"/>
      <c r="G139" s="20"/>
      <c r="H139" s="19"/>
      <c r="I139" s="20"/>
      <c r="J139" s="19"/>
      <c r="K139" s="20"/>
      <c r="L139" s="19"/>
      <c r="M139" s="21"/>
    </row>
    <row r="140" spans="1:13" ht="15.75" thickBot="1">
      <c r="A140" s="121" t="s">
        <v>146</v>
      </c>
      <c r="C140" s="124"/>
      <c r="D140" s="124"/>
      <c r="E140" s="124"/>
      <c r="F140" s="124"/>
      <c r="G140" s="124"/>
      <c r="H140" s="124"/>
      <c r="I140" s="124"/>
      <c r="J140" s="124"/>
      <c r="K140" s="124"/>
      <c r="L140" s="124"/>
      <c r="M140" s="122"/>
    </row>
    <row r="141" spans="1:13" ht="15.75" thickTop="1">
      <c r="A141" s="22"/>
      <c r="B141" s="42" t="s">
        <v>57</v>
      </c>
      <c r="C141" s="5" t="s">
        <v>147</v>
      </c>
      <c r="M141" s="24"/>
    </row>
    <row r="142" spans="1:13" ht="30" customHeight="1">
      <c r="A142" s="22"/>
      <c r="B142" s="42" t="s">
        <v>57</v>
      </c>
      <c r="C142" s="149" t="s">
        <v>148</v>
      </c>
      <c r="D142" s="149"/>
      <c r="E142" s="149"/>
      <c r="F142" s="149"/>
      <c r="G142" s="149"/>
      <c r="H142" s="149"/>
      <c r="I142" s="149"/>
      <c r="J142" s="149"/>
      <c r="K142" s="149"/>
      <c r="L142" s="149"/>
      <c r="M142" s="150"/>
    </row>
    <row r="143" spans="1:13" ht="30" customHeight="1">
      <c r="A143" s="22"/>
      <c r="B143" s="42" t="s">
        <v>57</v>
      </c>
      <c r="C143" s="149" t="s">
        <v>149</v>
      </c>
      <c r="D143" s="149"/>
      <c r="E143" s="149"/>
      <c r="F143" s="149"/>
      <c r="G143" s="149"/>
      <c r="H143" s="149"/>
      <c r="I143" s="149"/>
      <c r="J143" s="149"/>
      <c r="K143" s="149"/>
      <c r="L143" s="149"/>
      <c r="M143" s="150"/>
    </row>
    <row r="144" spans="1:13" ht="30" customHeight="1">
      <c r="A144" s="22"/>
      <c r="B144" s="42" t="s">
        <v>57</v>
      </c>
      <c r="C144" s="149" t="s">
        <v>150</v>
      </c>
      <c r="D144" s="149"/>
      <c r="E144" s="149"/>
      <c r="F144" s="149"/>
      <c r="G144" s="149"/>
      <c r="H144" s="149"/>
      <c r="I144" s="149"/>
      <c r="J144" s="149"/>
      <c r="K144" s="149"/>
      <c r="L144" s="149"/>
      <c r="M144" s="150"/>
    </row>
    <row r="145" spans="1:13" ht="30" customHeight="1">
      <c r="A145" s="22"/>
      <c r="B145" s="42" t="s">
        <v>57</v>
      </c>
      <c r="C145" s="149" t="s">
        <v>151</v>
      </c>
      <c r="D145" s="149"/>
      <c r="E145" s="149"/>
      <c r="F145" s="149"/>
      <c r="G145" s="149"/>
      <c r="H145" s="149"/>
      <c r="I145" s="149"/>
      <c r="J145" s="149"/>
      <c r="K145" s="149"/>
      <c r="L145" s="149"/>
      <c r="M145" s="150"/>
    </row>
    <row r="146" spans="1:13">
      <c r="A146" s="22"/>
      <c r="B146" s="42" t="s">
        <v>57</v>
      </c>
      <c r="C146" s="5" t="s">
        <v>152</v>
      </c>
      <c r="M146" s="24"/>
    </row>
    <row r="147" spans="1:13">
      <c r="A147" s="22"/>
      <c r="B147" s="42" t="s">
        <v>57</v>
      </c>
      <c r="C147" s="5" t="s">
        <v>153</v>
      </c>
      <c r="M147" s="24"/>
    </row>
    <row r="148" spans="1:13" ht="30" customHeight="1">
      <c r="A148" s="22"/>
      <c r="B148" s="42" t="s">
        <v>57</v>
      </c>
      <c r="C148" s="149" t="s">
        <v>154</v>
      </c>
      <c r="D148" s="149"/>
      <c r="E148" s="149"/>
      <c r="F148" s="149"/>
      <c r="G148" s="149"/>
      <c r="H148" s="149"/>
      <c r="I148" s="149"/>
      <c r="J148" s="149"/>
      <c r="K148" s="149"/>
      <c r="L148" s="149"/>
      <c r="M148" s="150"/>
    </row>
    <row r="149" spans="1:13">
      <c r="A149" s="22"/>
      <c r="B149" s="42" t="s">
        <v>57</v>
      </c>
      <c r="C149" s="5" t="s">
        <v>65</v>
      </c>
      <c r="M149" s="24"/>
    </row>
    <row r="150" spans="1:13">
      <c r="A150" s="22"/>
      <c r="B150" s="42" t="s">
        <v>57</v>
      </c>
      <c r="C150" s="5" t="s">
        <v>155</v>
      </c>
      <c r="M150" s="24"/>
    </row>
    <row r="151" spans="1:13">
      <c r="A151" s="22"/>
      <c r="M151" s="24"/>
    </row>
    <row r="152" spans="1:13">
      <c r="A152" s="22" t="s">
        <v>63</v>
      </c>
      <c r="B152" s="135"/>
      <c r="C152" s="135"/>
      <c r="D152" s="135"/>
      <c r="M152" s="24"/>
    </row>
    <row r="153" spans="1:13">
      <c r="A153" s="22"/>
      <c r="M153" s="24"/>
    </row>
    <row r="154" spans="1:13" ht="30" customHeight="1">
      <c r="A154" s="152" t="s">
        <v>66</v>
      </c>
      <c r="B154" s="149"/>
      <c r="C154" s="149"/>
      <c r="D154" s="149"/>
      <c r="E154" s="149"/>
      <c r="F154" s="149"/>
      <c r="H154" s="153" t="s">
        <v>67</v>
      </c>
      <c r="I154" s="153"/>
      <c r="J154" s="153"/>
      <c r="K154" s="153"/>
      <c r="L154" s="153"/>
      <c r="M154" s="154"/>
    </row>
    <row r="155" spans="1:13">
      <c r="A155" s="22"/>
      <c r="M155" s="24"/>
    </row>
    <row r="156" spans="1:13">
      <c r="A156" s="22"/>
      <c r="M156" s="24"/>
    </row>
    <row r="157" spans="1:13">
      <c r="A157" s="22"/>
      <c r="M157" s="24"/>
    </row>
    <row r="158" spans="1:13">
      <c r="A158" s="22"/>
      <c r="M158" s="24"/>
    </row>
    <row r="159" spans="1:13" ht="15.75" thickBot="1">
      <c r="A159" s="43"/>
      <c r="B159" s="27"/>
      <c r="C159" s="28"/>
      <c r="D159" s="27"/>
      <c r="E159" s="28"/>
      <c r="F159" s="27"/>
      <c r="G159" s="28"/>
      <c r="H159" s="27"/>
      <c r="I159" s="28"/>
      <c r="J159" s="27"/>
      <c r="K159" s="28"/>
      <c r="L159" s="27"/>
      <c r="M159" s="29"/>
    </row>
    <row r="164" spans="9:13">
      <c r="I164" s="151" t="s">
        <v>54</v>
      </c>
      <c r="J164" s="151"/>
      <c r="K164" s="151"/>
      <c r="L164" s="151"/>
      <c r="M164" s="151"/>
    </row>
    <row r="165" spans="9:13">
      <c r="I165" s="151"/>
      <c r="J165" s="151"/>
      <c r="K165" s="151"/>
      <c r="L165" s="151"/>
      <c r="M165" s="151"/>
    </row>
    <row r="166" spans="9:13">
      <c r="I166" s="151"/>
      <c r="J166" s="151"/>
      <c r="K166" s="151"/>
      <c r="L166" s="151"/>
      <c r="M166" s="151"/>
    </row>
    <row r="167" spans="9:13" ht="18.75" customHeight="1">
      <c r="I167" s="151"/>
      <c r="J167" s="151"/>
      <c r="K167" s="151"/>
      <c r="L167" s="151"/>
      <c r="M167" s="151"/>
    </row>
  </sheetData>
  <sheetProtection algorithmName="SHA-512" hashValue="sJWF4YVkCm4avuf/6EtwA5ULORd08VQWum6d8IDOJJoIH9LW6Bomwy7MtVBnPBHB4Br3jnBiaEEqCrLzXteumA==" saltValue="KF1ElmnVfIIjfjEYeHijlQ==" spinCount="100000" sheet="1" selectLockedCells="1"/>
  <mergeCells count="61">
    <mergeCell ref="I164:M167"/>
    <mergeCell ref="C143:M143"/>
    <mergeCell ref="C144:M144"/>
    <mergeCell ref="C145:M145"/>
    <mergeCell ref="C148:M148"/>
    <mergeCell ref="B152:D152"/>
    <mergeCell ref="A154:F154"/>
    <mergeCell ref="H154:M154"/>
    <mergeCell ref="A79:B79"/>
    <mergeCell ref="A81:B81"/>
    <mergeCell ref="C142:M142"/>
    <mergeCell ref="I102:M105"/>
    <mergeCell ref="C120:M120"/>
    <mergeCell ref="C121:M121"/>
    <mergeCell ref="C122:M122"/>
    <mergeCell ref="C123:M123"/>
    <mergeCell ref="C124:M124"/>
    <mergeCell ref="C125:M125"/>
    <mergeCell ref="C126:M126"/>
    <mergeCell ref="B129:D129"/>
    <mergeCell ref="A97:K97"/>
    <mergeCell ref="A99:K99"/>
    <mergeCell ref="K81:L81"/>
    <mergeCell ref="L88:M88"/>
    <mergeCell ref="A89:K89"/>
    <mergeCell ref="A91:K91"/>
    <mergeCell ref="A93:K93"/>
    <mergeCell ref="A95:K95"/>
    <mergeCell ref="B57:G57"/>
    <mergeCell ref="J57:M57"/>
    <mergeCell ref="B59:C59"/>
    <mergeCell ref="F59:M59"/>
    <mergeCell ref="F65:J65"/>
    <mergeCell ref="L65:M65"/>
    <mergeCell ref="A9:M9"/>
    <mergeCell ref="A10:M10"/>
    <mergeCell ref="B49:C49"/>
    <mergeCell ref="F49:M49"/>
    <mergeCell ref="B51:M51"/>
    <mergeCell ref="J41:M41"/>
    <mergeCell ref="B41:G41"/>
    <mergeCell ref="B43:C43"/>
    <mergeCell ref="B47:C47"/>
    <mergeCell ref="B45:M45"/>
    <mergeCell ref="F47:M47"/>
    <mergeCell ref="C118:L118"/>
    <mergeCell ref="C119:L119"/>
    <mergeCell ref="C140:L140"/>
    <mergeCell ref="C127:M127"/>
    <mergeCell ref="J18:M18"/>
    <mergeCell ref="B65:C65"/>
    <mergeCell ref="J53:M53"/>
    <mergeCell ref="B63:G63"/>
    <mergeCell ref="J63:M63"/>
    <mergeCell ref="A75:B75"/>
    <mergeCell ref="A70:C70"/>
    <mergeCell ref="K70:M70"/>
    <mergeCell ref="E70:I70"/>
    <mergeCell ref="A71:B71"/>
    <mergeCell ref="A73:B73"/>
    <mergeCell ref="E71:I75"/>
  </mergeCells>
  <conditionalFormatting sqref="B16">
    <cfRule type="expression" dxfId="10" priority="17">
      <formula>OR($D$14="X",$F$14="X",$H$14="X",$J$14="X")</formula>
    </cfRule>
  </conditionalFormatting>
  <conditionalFormatting sqref="B18">
    <cfRule type="expression" dxfId="9" priority="8">
      <formula>OR($B$14="X",$H$14="X",$J$14="X",$L$14="X")</formula>
    </cfRule>
  </conditionalFormatting>
  <conditionalFormatting sqref="D16">
    <cfRule type="expression" dxfId="8" priority="16">
      <formula>OR($D$14="X",$F$14="X",$H$14="X",$J$14="X")</formula>
    </cfRule>
  </conditionalFormatting>
  <conditionalFormatting sqref="D18">
    <cfRule type="expression" dxfId="7" priority="6">
      <formula>OR($L$14="X",$B$16="X",$D$16="X",$F$16="X",$H$16="X")</formula>
    </cfRule>
  </conditionalFormatting>
  <conditionalFormatting sqref="F16">
    <cfRule type="expression" dxfId="6" priority="15">
      <formula>OR($F$14="X",$H$14="X",$J$14="X")</formula>
    </cfRule>
  </conditionalFormatting>
  <conditionalFormatting sqref="F18">
    <cfRule type="expression" dxfId="5" priority="5">
      <formula>$L$14="X"</formula>
    </cfRule>
  </conditionalFormatting>
  <conditionalFormatting sqref="H16">
    <cfRule type="expression" dxfId="4" priority="14">
      <formula>OR($F$14="X",$H$14="X",$J$14="X")</formula>
    </cfRule>
  </conditionalFormatting>
  <conditionalFormatting sqref="H18">
    <cfRule type="expression" dxfId="3" priority="4">
      <formula>$L$14="X"</formula>
    </cfRule>
  </conditionalFormatting>
  <conditionalFormatting sqref="K85:M85">
    <cfRule type="expression" dxfId="2" priority="1">
      <formula>$M$85&lt;&gt;""</formula>
    </cfRule>
  </conditionalFormatting>
  <conditionalFormatting sqref="L16">
    <cfRule type="expression" dxfId="1" priority="12">
      <formula>OR($D$14="X",$F$14="X",$H$14="x",$J$14="X")</formula>
    </cfRule>
  </conditionalFormatting>
  <conditionalFormatting sqref="M83">
    <cfRule type="expression" dxfId="0" priority="3">
      <formula>$M$85&lt;&gt;""</formula>
    </cfRule>
  </conditionalFormatting>
  <dataValidations count="3">
    <dataValidation type="list" allowBlank="1" showInputMessage="1" showErrorMessage="1" sqref="M79" xr:uid="{00000000-0002-0000-0000-000000000000}">
      <formula1>$N$79:$P$79</formula1>
    </dataValidation>
    <dataValidation type="list" allowBlank="1" showInputMessage="1" showErrorMessage="1" sqref="D53 H16 F7 L99 L97 F53 B16 D18 B18 H18 L16 J43 J16 F16 H14 L95 B53 L43 J7 L89 L91 L93 D16 B14 D14 F14 F18 L14 J14" xr:uid="{00000000-0002-0000-0000-000001000000}">
      <formula1>$N$15:$N$16</formula1>
    </dataValidation>
    <dataValidation type="list" allowBlank="1" showInputMessage="1" showErrorMessage="1" sqref="C81" xr:uid="{F08BAA9F-CBA0-46F9-A447-9CD4CE992441}">
      <formula1>$N$81:$O$81</formula1>
    </dataValidation>
  </dataValidations>
  <printOptions horizontalCentered="1"/>
  <pageMargins left="0.23622047244094491" right="0.23622047244094491" top="0.74803149606299213" bottom="0.74803149606299213" header="0.31496062992125984" footer="0.31496062992125984"/>
  <pageSetup paperSize="9" scale="69" fitToHeight="2" orientation="portrait" horizontalDpi="4294967293" r:id="rId1"/>
  <rowBreaks count="1" manualBreakCount="1">
    <brk id="10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
  <sheetViews>
    <sheetView workbookViewId="0">
      <selection activeCell="I8" sqref="I8"/>
    </sheetView>
  </sheetViews>
  <sheetFormatPr baseColWidth="10" defaultRowHeight="15"/>
  <cols>
    <col min="1" max="1" width="5.7109375" bestFit="1" customWidth="1"/>
    <col min="4" max="4" width="10.7109375" bestFit="1" customWidth="1"/>
    <col min="6" max="6" width="17.42578125" bestFit="1" customWidth="1"/>
    <col min="7" max="7" width="6.5703125" bestFit="1" customWidth="1"/>
    <col min="8" max="8" width="8.28515625" bestFit="1" customWidth="1"/>
    <col min="9" max="10" width="12.7109375" bestFit="1" customWidth="1"/>
    <col min="11" max="11" width="15.85546875" bestFit="1" customWidth="1"/>
    <col min="12" max="12" width="33.7109375" bestFit="1" customWidth="1"/>
    <col min="13" max="13" width="10.85546875" bestFit="1" customWidth="1"/>
    <col min="14" max="14" width="6.28515625" bestFit="1" customWidth="1"/>
    <col min="15" max="15" width="8.85546875" bestFit="1" customWidth="1"/>
    <col min="17" max="17" width="9.140625" bestFit="1" customWidth="1"/>
    <col min="18" max="18" width="8.5703125" bestFit="1" customWidth="1"/>
    <col min="19" max="19" width="13" customWidth="1"/>
    <col min="20" max="20" width="8.85546875" bestFit="1" customWidth="1"/>
    <col min="21" max="21" width="9.42578125" bestFit="1" customWidth="1"/>
    <col min="23" max="23" width="8" bestFit="1" customWidth="1"/>
  </cols>
  <sheetData>
    <row r="1" spans="1:25" s="57" customFormat="1" ht="39">
      <c r="A1" s="51" t="s">
        <v>14</v>
      </c>
      <c r="B1" s="51" t="s">
        <v>11</v>
      </c>
      <c r="C1" s="51" t="s">
        <v>13</v>
      </c>
      <c r="D1" s="51" t="s">
        <v>70</v>
      </c>
      <c r="E1" s="51" t="s">
        <v>71</v>
      </c>
      <c r="F1" s="51" t="s">
        <v>21</v>
      </c>
      <c r="G1" s="52" t="s">
        <v>20</v>
      </c>
      <c r="H1" s="51" t="s">
        <v>22</v>
      </c>
      <c r="I1" s="51" t="s">
        <v>72</v>
      </c>
      <c r="J1" s="51" t="s">
        <v>73</v>
      </c>
      <c r="K1" s="51" t="s">
        <v>74</v>
      </c>
      <c r="L1" s="51" t="s">
        <v>75</v>
      </c>
      <c r="M1" s="56" t="s">
        <v>46</v>
      </c>
      <c r="N1" s="51" t="s">
        <v>76</v>
      </c>
      <c r="O1" s="51" t="s">
        <v>77</v>
      </c>
      <c r="P1" s="51" t="s">
        <v>78</v>
      </c>
      <c r="Q1" s="51" t="s">
        <v>79</v>
      </c>
      <c r="R1" s="51" t="s">
        <v>84</v>
      </c>
      <c r="S1" s="51" t="s">
        <v>85</v>
      </c>
      <c r="T1" s="51" t="s">
        <v>34</v>
      </c>
      <c r="U1" s="51" t="s">
        <v>86</v>
      </c>
      <c r="V1" s="51" t="s">
        <v>87</v>
      </c>
      <c r="W1" s="51" t="s">
        <v>68</v>
      </c>
      <c r="X1" s="51" t="s">
        <v>80</v>
      </c>
      <c r="Y1" s="57" t="s">
        <v>81</v>
      </c>
    </row>
    <row r="2" spans="1:25">
      <c r="A2" t="str">
        <f>+IF('Bulletin d''inscription'!J43="X","Mme",IF('Bulletin d''inscription'!L43="X","Mr",""))</f>
        <v/>
      </c>
      <c r="B2">
        <f>'Bulletin d''inscription'!B41</f>
        <v>0</v>
      </c>
      <c r="C2">
        <f>'Bulletin d''inscription'!J41</f>
        <v>0</v>
      </c>
      <c r="D2" s="54">
        <f>+'Bulletin d''inscription'!B43</f>
        <v>0</v>
      </c>
      <c r="E2" s="66"/>
      <c r="F2">
        <f>+'Bulletin d''inscription'!B45</f>
        <v>0</v>
      </c>
      <c r="G2">
        <f>+'Bulletin d''inscription'!B47</f>
        <v>0</v>
      </c>
      <c r="H2">
        <f>+'Bulletin d''inscription'!F47</f>
        <v>0</v>
      </c>
      <c r="I2" s="58">
        <f>'Bulletin d''inscription'!B49</f>
        <v>0</v>
      </c>
      <c r="J2" s="58">
        <f>+'Bulletin d''inscription'!B65</f>
        <v>0</v>
      </c>
      <c r="K2" t="str">
        <f>IF('Bulletin d''inscription'!F7="X","Inscription",IF('Bulletin d''inscription'!J7="X","Renouvellement",""))</f>
        <v/>
      </c>
      <c r="L2">
        <f>+'Bulletin d''inscription'!F49</f>
        <v>0</v>
      </c>
      <c r="M2" s="55">
        <f>+'Bulletin d''inscription'!M83</f>
        <v>0</v>
      </c>
      <c r="O2" s="66"/>
      <c r="R2">
        <f>IF('Bulletin d''inscription'!C75&lt;&gt;0,3,IF('Bulletin d''inscription'!C73&lt;&gt;0,2,IF('Bulletin d''inscription'!C71&lt;&gt;0,1,0)))</f>
        <v>0</v>
      </c>
      <c r="S2" t="str">
        <f>IF(ISBLANK('Bulletin d''inscription'!I79),"Non","Oui")</f>
        <v>Non</v>
      </c>
      <c r="T2">
        <f>SUM('Bulletin d''inscription'!I71:I75)</f>
        <v>0</v>
      </c>
      <c r="U2">
        <f>SUM('Bulletin d''inscription'!M71:M77)</f>
        <v>0</v>
      </c>
      <c r="V2" t="str">
        <f>IF(ISBLANK('Bulletin d''inscription'!I81),"Non","Oui")</f>
        <v>Non</v>
      </c>
      <c r="W2">
        <f>'Bulletin d''inscription'!M79</f>
        <v>0</v>
      </c>
      <c r="X2" s="66"/>
      <c r="Y2" s="66"/>
    </row>
    <row r="3" spans="1:25" hidden="1"/>
    <row r="4" spans="1:25" hidden="1">
      <c r="N4" t="s">
        <v>82</v>
      </c>
      <c r="P4" t="s">
        <v>82</v>
      </c>
      <c r="Q4" t="s">
        <v>82</v>
      </c>
    </row>
    <row r="5" spans="1:25" hidden="1">
      <c r="N5" t="s">
        <v>83</v>
      </c>
      <c r="P5" t="s">
        <v>83</v>
      </c>
      <c r="Q5" t="s">
        <v>83</v>
      </c>
    </row>
  </sheetData>
  <sheetProtection password="8A75" sheet="1" objects="1" scenarios="1"/>
  <dataValidations count="1">
    <dataValidation type="list" allowBlank="1" showInputMessage="1" showErrorMessage="1" sqref="N2 P2:Q2" xr:uid="{00000000-0002-0000-0100-000000000000}">
      <formula1>$N$3:$N$5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Bulletin d'inscription</vt:lpstr>
      <vt:lpstr>Réservé au CNA</vt:lpstr>
      <vt:lpstr>'Bulletin d''inscription'!Zone_d_impression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dc:creator>
  <cp:lastModifiedBy>Thierry FAUTREL</cp:lastModifiedBy>
  <cp:lastPrinted>2023-07-23T10:23:54Z</cp:lastPrinted>
  <dcterms:created xsi:type="dcterms:W3CDTF">2018-06-24T13:10:26Z</dcterms:created>
  <dcterms:modified xsi:type="dcterms:W3CDTF">2023-09-17T13:12:49Z</dcterms:modified>
</cp:coreProperties>
</file>